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AF0F1B6-9F89-44EE-933E-1FC62A5ED774}" xr6:coauthVersionLast="45" xr6:coauthVersionMax="45" xr10:uidLastSave="{00000000-0000-0000-0000-000000000000}"/>
  <bookViews>
    <workbookView xWindow="165" yWindow="0" windowWidth="17745" windowHeight="12900" firstSheet="4" activeTab="8" xr2:uid="{F71C38BC-2327-423B-A1BB-8AB803958849}"/>
  </bookViews>
  <sheets>
    <sheet name="Tables" sheetId="12" r:id="rId1"/>
    <sheet name="DIVISION 1" sheetId="2" r:id="rId2"/>
    <sheet name="DIVISION 2" sheetId="3" r:id="rId3"/>
    <sheet name="DIVISION 3" sheetId="5" r:id="rId4"/>
    <sheet name="DIVISION 4" sheetId="6" r:id="rId5"/>
    <sheet name="DIVISION 5" sheetId="7" r:id="rId6"/>
    <sheet name="DIVISION 6" sheetId="8" r:id="rId7"/>
    <sheet name="BEE DIV A" sheetId="10" r:id="rId8"/>
    <sheet name="BEE DIV B" sheetId="11" r:id="rId9"/>
  </sheets>
  <definedNames>
    <definedName name="_xlnm._FilterDatabase" localSheetId="2" hidden="1">'DIVISION 2'!$A$2:$V$23</definedName>
    <definedName name="_xlnm.Print_Area" localSheetId="7">'BEE DIV A'!$A$2:$AV$20</definedName>
    <definedName name="_xlnm.Print_Area" localSheetId="8">'BEE DIV B'!$A$2:$BB$20</definedName>
    <definedName name="_xlnm.Print_Area" localSheetId="1">'DIVISION 1'!$A$2:$BB$23</definedName>
    <definedName name="_xlnm.Print_Area" localSheetId="2">'DIVISION 2'!$A$2:$AV$20</definedName>
    <definedName name="_xlnm.Print_Area" localSheetId="3">'DIVISION 3'!$A$2:$AV$20</definedName>
    <definedName name="_xlnm.Print_Area" localSheetId="4">'DIVISION 4'!$A$2:$AP$20</definedName>
    <definedName name="_xlnm.Print_Area" localSheetId="5">'DIVISION 5'!$A$2:$AP$20</definedName>
    <definedName name="_xlnm.Print_Area" localSheetId="6">'DIVISION 6'!$A$2:$AP$17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I72" i="12"/>
  <c r="H72" i="12"/>
  <c r="G72" i="12"/>
  <c r="F72" i="12"/>
  <c r="E72" i="12"/>
  <c r="D72" i="12"/>
  <c r="C72" i="12"/>
  <c r="B72" i="12"/>
  <c r="I71" i="12"/>
  <c r="H71" i="12"/>
  <c r="G71" i="12"/>
  <c r="F71" i="12"/>
  <c r="E71" i="12"/>
  <c r="D71" i="12"/>
  <c r="C71" i="12"/>
  <c r="B71" i="12"/>
  <c r="I70" i="12"/>
  <c r="H70" i="12"/>
  <c r="G70" i="12"/>
  <c r="F70" i="12"/>
  <c r="E70" i="12"/>
  <c r="D70" i="12"/>
  <c r="C70" i="12"/>
  <c r="B70" i="12"/>
  <c r="I69" i="12"/>
  <c r="H69" i="12"/>
  <c r="G69" i="12"/>
  <c r="F69" i="12"/>
  <c r="E69" i="12"/>
  <c r="D69" i="12"/>
  <c r="C69" i="12"/>
  <c r="B69" i="12"/>
  <c r="I68" i="12"/>
  <c r="H68" i="12"/>
  <c r="G68" i="12"/>
  <c r="F68" i="12"/>
  <c r="E68" i="12"/>
  <c r="D68" i="12"/>
  <c r="C68" i="12"/>
  <c r="B68" i="12"/>
  <c r="I67" i="12"/>
  <c r="H67" i="12"/>
  <c r="G67" i="12"/>
  <c r="F67" i="12"/>
  <c r="E67" i="12"/>
  <c r="D67" i="12"/>
  <c r="C67" i="12"/>
  <c r="B67" i="12"/>
  <c r="I66" i="12"/>
  <c r="H66" i="12"/>
  <c r="G66" i="12"/>
  <c r="F66" i="12"/>
  <c r="E66" i="12"/>
  <c r="D66" i="12"/>
  <c r="C66" i="12"/>
  <c r="B66" i="12"/>
  <c r="I63" i="12"/>
  <c r="H63" i="12"/>
  <c r="G63" i="12"/>
  <c r="F63" i="12"/>
  <c r="E63" i="12"/>
  <c r="D63" i="12"/>
  <c r="C63" i="12"/>
  <c r="B63" i="12"/>
  <c r="I62" i="12"/>
  <c r="H62" i="12"/>
  <c r="G62" i="12"/>
  <c r="F62" i="12"/>
  <c r="E62" i="12"/>
  <c r="D62" i="12"/>
  <c r="C62" i="12"/>
  <c r="B62" i="12"/>
  <c r="I61" i="12"/>
  <c r="H61" i="12"/>
  <c r="G61" i="12"/>
  <c r="F61" i="12"/>
  <c r="E61" i="12"/>
  <c r="D61" i="12"/>
  <c r="C61" i="12"/>
  <c r="B61" i="12"/>
  <c r="I60" i="12"/>
  <c r="H60" i="12"/>
  <c r="G60" i="12"/>
  <c r="F60" i="12"/>
  <c r="E60" i="12"/>
  <c r="D60" i="12"/>
  <c r="C60" i="12"/>
  <c r="B60" i="12"/>
  <c r="I59" i="12"/>
  <c r="H59" i="12"/>
  <c r="G59" i="12"/>
  <c r="F59" i="12"/>
  <c r="E59" i="12"/>
  <c r="D59" i="12"/>
  <c r="C59" i="12"/>
  <c r="B59" i="12"/>
  <c r="I58" i="12"/>
  <c r="H58" i="12"/>
  <c r="G58" i="12"/>
  <c r="F58" i="12"/>
  <c r="E58" i="12"/>
  <c r="D58" i="12"/>
  <c r="C58" i="12"/>
  <c r="B58" i="12"/>
  <c r="I57" i="12"/>
  <c r="H57" i="12"/>
  <c r="G57" i="12"/>
  <c r="F57" i="12"/>
  <c r="E57" i="12"/>
  <c r="D57" i="12"/>
  <c r="C57" i="12"/>
  <c r="B57" i="12"/>
  <c r="I54" i="12"/>
  <c r="H54" i="12"/>
  <c r="G54" i="12"/>
  <c r="F54" i="12"/>
  <c r="E54" i="12"/>
  <c r="D54" i="12"/>
  <c r="C54" i="12"/>
  <c r="B54" i="12"/>
  <c r="I53" i="12"/>
  <c r="H53" i="12"/>
  <c r="G53" i="12"/>
  <c r="F53" i="12"/>
  <c r="E53" i="12"/>
  <c r="D53" i="12"/>
  <c r="C53" i="12"/>
  <c r="B53" i="12"/>
  <c r="I52" i="12"/>
  <c r="H52" i="12"/>
  <c r="G52" i="12"/>
  <c r="F52" i="12"/>
  <c r="E52" i="12"/>
  <c r="D52" i="12"/>
  <c r="C52" i="12"/>
  <c r="B52" i="12"/>
  <c r="I51" i="12"/>
  <c r="H51" i="12"/>
  <c r="G51" i="12"/>
  <c r="F51" i="12"/>
  <c r="E51" i="12"/>
  <c r="D51" i="12"/>
  <c r="C51" i="12"/>
  <c r="B51" i="12"/>
  <c r="I50" i="12"/>
  <c r="H50" i="12"/>
  <c r="G50" i="12"/>
  <c r="F50" i="12"/>
  <c r="E50" i="12"/>
  <c r="D50" i="12"/>
  <c r="C50" i="12"/>
  <c r="B50" i="12"/>
  <c r="I49" i="12"/>
  <c r="H49" i="12"/>
  <c r="G49" i="12"/>
  <c r="F49" i="12"/>
  <c r="E49" i="12"/>
  <c r="D49" i="12"/>
  <c r="C49" i="12"/>
  <c r="B49" i="12"/>
  <c r="I46" i="12"/>
  <c r="H46" i="12"/>
  <c r="G46" i="12"/>
  <c r="F46" i="12"/>
  <c r="E46" i="12"/>
  <c r="D46" i="12"/>
  <c r="C46" i="12"/>
  <c r="B46" i="12"/>
  <c r="I45" i="12"/>
  <c r="H45" i="12"/>
  <c r="G45" i="12"/>
  <c r="F45" i="12"/>
  <c r="E45" i="12"/>
  <c r="D45" i="12"/>
  <c r="C45" i="12"/>
  <c r="B45" i="12"/>
  <c r="I44" i="12"/>
  <c r="H44" i="12"/>
  <c r="G44" i="12"/>
  <c r="F44" i="12"/>
  <c r="E44" i="12"/>
  <c r="D44" i="12"/>
  <c r="C44" i="12"/>
  <c r="B44" i="12"/>
  <c r="I43" i="12"/>
  <c r="H43" i="12"/>
  <c r="G43" i="12"/>
  <c r="F43" i="12"/>
  <c r="E43" i="12"/>
  <c r="D43" i="12"/>
  <c r="C43" i="12"/>
  <c r="B43" i="12"/>
  <c r="I42" i="12"/>
  <c r="H42" i="12"/>
  <c r="G42" i="12"/>
  <c r="F42" i="12"/>
  <c r="E42" i="12"/>
  <c r="D42" i="12"/>
  <c r="C42" i="12"/>
  <c r="B42" i="12"/>
  <c r="I41" i="12"/>
  <c r="H41" i="12"/>
  <c r="G41" i="12"/>
  <c r="F41" i="12"/>
  <c r="E41" i="12"/>
  <c r="D41" i="12"/>
  <c r="C41" i="12"/>
  <c r="B41" i="12"/>
  <c r="I40" i="12"/>
  <c r="H40" i="12"/>
  <c r="G40" i="12"/>
  <c r="F40" i="12"/>
  <c r="E40" i="12"/>
  <c r="D40" i="12"/>
  <c r="C40" i="12"/>
  <c r="B40" i="12"/>
  <c r="I37" i="12"/>
  <c r="H37" i="12"/>
  <c r="G37" i="12"/>
  <c r="F37" i="12"/>
  <c r="E37" i="12"/>
  <c r="D37" i="12"/>
  <c r="C37" i="12"/>
  <c r="B37" i="12"/>
  <c r="I36" i="12"/>
  <c r="H36" i="12"/>
  <c r="G36" i="12"/>
  <c r="F36" i="12"/>
  <c r="E36" i="12"/>
  <c r="D36" i="12"/>
  <c r="C36" i="12"/>
  <c r="B36" i="12"/>
  <c r="I35" i="12"/>
  <c r="H35" i="12"/>
  <c r="G35" i="12"/>
  <c r="F35" i="12"/>
  <c r="E35" i="12"/>
  <c r="D35" i="12"/>
  <c r="C35" i="12"/>
  <c r="B35" i="12"/>
  <c r="I34" i="12"/>
  <c r="H34" i="12"/>
  <c r="G34" i="12"/>
  <c r="F34" i="12"/>
  <c r="E34" i="12"/>
  <c r="D34" i="12"/>
  <c r="C34" i="12"/>
  <c r="B34" i="12"/>
  <c r="I33" i="12"/>
  <c r="H33" i="12"/>
  <c r="G33" i="12"/>
  <c r="F33" i="12"/>
  <c r="E33" i="12"/>
  <c r="D33" i="12"/>
  <c r="C33" i="12"/>
  <c r="B33" i="12"/>
  <c r="I32" i="12"/>
  <c r="H32" i="12"/>
  <c r="G32" i="12"/>
  <c r="F32" i="12"/>
  <c r="E32" i="12"/>
  <c r="D32" i="12"/>
  <c r="C32" i="12"/>
  <c r="B32" i="12"/>
  <c r="I31" i="12"/>
  <c r="H31" i="12"/>
  <c r="G31" i="12"/>
  <c r="F31" i="12"/>
  <c r="E31" i="12"/>
  <c r="D31" i="12"/>
  <c r="C31" i="12"/>
  <c r="B31" i="12"/>
  <c r="I28" i="12"/>
  <c r="H28" i="12"/>
  <c r="G28" i="12"/>
  <c r="F28" i="12"/>
  <c r="E28" i="12"/>
  <c r="D28" i="12"/>
  <c r="C28" i="12"/>
  <c r="B28" i="12"/>
  <c r="I27" i="12"/>
  <c r="H27" i="12"/>
  <c r="G27" i="12"/>
  <c r="F27" i="12"/>
  <c r="E27" i="12"/>
  <c r="D27" i="12"/>
  <c r="C27" i="12"/>
  <c r="B27" i="12"/>
  <c r="I26" i="12"/>
  <c r="H26" i="12"/>
  <c r="G26" i="12"/>
  <c r="F26" i="12"/>
  <c r="E26" i="12"/>
  <c r="D26" i="12"/>
  <c r="C26" i="12"/>
  <c r="B26" i="12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I5" i="12"/>
  <c r="H5" i="12"/>
  <c r="G5" i="12"/>
  <c r="F5" i="12"/>
  <c r="E5" i="12"/>
  <c r="D5" i="12"/>
  <c r="C5" i="12"/>
  <c r="B5" i="12"/>
  <c r="I4" i="12"/>
  <c r="H4" i="12"/>
  <c r="G4" i="12"/>
  <c r="F4" i="12"/>
  <c r="E4" i="12"/>
  <c r="D4" i="12"/>
  <c r="C4" i="12"/>
  <c r="B4" i="12"/>
  <c r="AW22" i="11"/>
  <c r="AV22" i="11"/>
  <c r="AY22" i="11" s="1"/>
  <c r="AM22" i="11"/>
  <c r="AJ22" i="11"/>
  <c r="AG22" i="11"/>
  <c r="AD22" i="11"/>
  <c r="AA22" i="11"/>
  <c r="X22" i="11"/>
  <c r="O22" i="11"/>
  <c r="L22" i="11"/>
  <c r="I22" i="11"/>
  <c r="F22" i="11"/>
  <c r="C22" i="11"/>
  <c r="AW19" i="11"/>
  <c r="AV19" i="11"/>
  <c r="AP19" i="11"/>
  <c r="AJ19" i="11"/>
  <c r="AG19" i="11"/>
  <c r="AD19" i="11"/>
  <c r="AA19" i="11"/>
  <c r="X19" i="11"/>
  <c r="O19" i="11"/>
  <c r="L19" i="11"/>
  <c r="I19" i="11"/>
  <c r="F19" i="11"/>
  <c r="AW16" i="11"/>
  <c r="AV16" i="11"/>
  <c r="AP16" i="11"/>
  <c r="AM16" i="11"/>
  <c r="AG16" i="11"/>
  <c r="AD16" i="11"/>
  <c r="AA16" i="11"/>
  <c r="X16" i="11"/>
  <c r="U16" i="11"/>
  <c r="R16" i="11"/>
  <c r="L16" i="11"/>
  <c r="F16" i="11"/>
  <c r="C16" i="11"/>
  <c r="AW13" i="11"/>
  <c r="AV13" i="11"/>
  <c r="AP13" i="11"/>
  <c r="AM13" i="11"/>
  <c r="AJ13" i="11"/>
  <c r="AD13" i="11"/>
  <c r="AA13" i="11"/>
  <c r="X13" i="11"/>
  <c r="U13" i="11"/>
  <c r="R13" i="11"/>
  <c r="O13" i="11"/>
  <c r="I13" i="11"/>
  <c r="F13" i="11"/>
  <c r="C13" i="11"/>
  <c r="AW10" i="11"/>
  <c r="AV10" i="11"/>
  <c r="AP10" i="11"/>
  <c r="AM10" i="11"/>
  <c r="AJ10" i="11"/>
  <c r="AG10" i="11"/>
  <c r="X10" i="11"/>
  <c r="U10" i="11"/>
  <c r="R10" i="11"/>
  <c r="L10" i="11"/>
  <c r="F10" i="11"/>
  <c r="C10" i="11"/>
  <c r="AW7" i="11"/>
  <c r="AV7" i="11"/>
  <c r="AP7" i="11"/>
  <c r="AM7" i="11"/>
  <c r="AJ7" i="11"/>
  <c r="AG7" i="11"/>
  <c r="X7" i="11"/>
  <c r="U7" i="11"/>
  <c r="R7" i="11"/>
  <c r="O7" i="11"/>
  <c r="L7" i="11"/>
  <c r="I7" i="11"/>
  <c r="C7" i="11"/>
  <c r="AW4" i="11"/>
  <c r="AV4" i="11"/>
  <c r="AY4" i="11" s="1"/>
  <c r="AP4" i="11"/>
  <c r="AM4" i="11"/>
  <c r="AJ4" i="11"/>
  <c r="AG4" i="11"/>
  <c r="AD4" i="11"/>
  <c r="AA4" i="11"/>
  <c r="U4" i="11"/>
  <c r="O4" i="11"/>
  <c r="L4" i="11"/>
  <c r="I4" i="11"/>
  <c r="F4" i="11"/>
  <c r="AP2" i="11"/>
  <c r="AJ2" i="11"/>
  <c r="AG2" i="11"/>
  <c r="AD2" i="11"/>
  <c r="AA2" i="11"/>
  <c r="X2" i="11"/>
  <c r="U2" i="11"/>
  <c r="R2" i="11"/>
  <c r="O2" i="11"/>
  <c r="L2" i="11"/>
  <c r="I2" i="11"/>
  <c r="F2" i="11"/>
  <c r="C2" i="11"/>
  <c r="AW22" i="10"/>
  <c r="AV22" i="10"/>
  <c r="AM22" i="10"/>
  <c r="AJ22" i="10"/>
  <c r="AG22" i="10"/>
  <c r="AD22" i="10"/>
  <c r="AA22" i="10"/>
  <c r="R22" i="10"/>
  <c r="O22" i="10"/>
  <c r="L22" i="10"/>
  <c r="I22" i="10"/>
  <c r="F22" i="10"/>
  <c r="C22" i="10"/>
  <c r="AW19" i="10"/>
  <c r="AV19" i="10"/>
  <c r="AP19" i="10"/>
  <c r="AJ19" i="10"/>
  <c r="AG19" i="10"/>
  <c r="AD19" i="10"/>
  <c r="AA19" i="10"/>
  <c r="X19" i="10"/>
  <c r="U19" i="10"/>
  <c r="L19" i="10"/>
  <c r="I19" i="10"/>
  <c r="F19" i="10"/>
  <c r="AW16" i="10"/>
  <c r="AV16" i="10"/>
  <c r="AP16" i="10"/>
  <c r="AM16" i="10"/>
  <c r="AG16" i="10"/>
  <c r="AD16" i="10"/>
  <c r="AA16" i="10"/>
  <c r="X16" i="10"/>
  <c r="U16" i="10"/>
  <c r="I16" i="10"/>
  <c r="F16" i="10"/>
  <c r="C16" i="10"/>
  <c r="AW13" i="10"/>
  <c r="AV13" i="10"/>
  <c r="AP13" i="10"/>
  <c r="AM13" i="10"/>
  <c r="AJ13" i="10"/>
  <c r="AD13" i="10"/>
  <c r="AA13" i="10"/>
  <c r="X13" i="10"/>
  <c r="U13" i="10"/>
  <c r="R13" i="10"/>
  <c r="I13" i="10"/>
  <c r="F13" i="10"/>
  <c r="C13" i="10"/>
  <c r="AW10" i="10"/>
  <c r="AV10" i="10"/>
  <c r="AP10" i="10"/>
  <c r="AM10" i="10"/>
  <c r="AJ10" i="10"/>
  <c r="AG10" i="10"/>
  <c r="AA10" i="10"/>
  <c r="X10" i="10"/>
  <c r="U10" i="10"/>
  <c r="R10" i="10"/>
  <c r="O10" i="10"/>
  <c r="L10" i="10"/>
  <c r="F10" i="10"/>
  <c r="C10" i="10"/>
  <c r="AW7" i="10"/>
  <c r="AV7" i="10"/>
  <c r="AP7" i="10"/>
  <c r="AM7" i="10"/>
  <c r="AJ7" i="10"/>
  <c r="AG7" i="10"/>
  <c r="X7" i="10"/>
  <c r="U7" i="10"/>
  <c r="R7" i="10"/>
  <c r="O7" i="10"/>
  <c r="L7" i="10"/>
  <c r="C7" i="10"/>
  <c r="AW4" i="10"/>
  <c r="AV4" i="10"/>
  <c r="AM4" i="10"/>
  <c r="AJ4" i="10"/>
  <c r="AG4" i="10"/>
  <c r="AD4" i="10"/>
  <c r="AA4" i="10"/>
  <c r="U4" i="10"/>
  <c r="R4" i="10"/>
  <c r="O4" i="10"/>
  <c r="L4" i="10"/>
  <c r="I4" i="10"/>
  <c r="F4" i="10"/>
  <c r="AP2" i="10"/>
  <c r="AJ2" i="10"/>
  <c r="AG2" i="10"/>
  <c r="AD2" i="10"/>
  <c r="AA2" i="10"/>
  <c r="X2" i="10"/>
  <c r="U2" i="10"/>
  <c r="R2" i="10"/>
  <c r="O2" i="10"/>
  <c r="L2" i="10"/>
  <c r="I2" i="10"/>
  <c r="F2" i="10"/>
  <c r="C2" i="10"/>
  <c r="AW19" i="8"/>
  <c r="AV19" i="8"/>
  <c r="AP19" i="8"/>
  <c r="AJ19" i="8"/>
  <c r="AG19" i="8"/>
  <c r="AD19" i="8"/>
  <c r="AA19" i="8"/>
  <c r="X19" i="8"/>
  <c r="U19" i="8"/>
  <c r="O19" i="8"/>
  <c r="L19" i="8"/>
  <c r="I19" i="8"/>
  <c r="F19" i="8"/>
  <c r="C19" i="8"/>
  <c r="AW16" i="8"/>
  <c r="AV16" i="8"/>
  <c r="AX16" i="8" s="1"/>
  <c r="AP16" i="8"/>
  <c r="AM16" i="8"/>
  <c r="AG16" i="8"/>
  <c r="AD16" i="8"/>
  <c r="AA16" i="8"/>
  <c r="X16" i="8"/>
  <c r="U16" i="8"/>
  <c r="R16" i="8"/>
  <c r="L16" i="8"/>
  <c r="I16" i="8"/>
  <c r="F16" i="8"/>
  <c r="C16" i="8"/>
  <c r="AW13" i="8"/>
  <c r="AV13" i="8"/>
  <c r="AP13" i="8"/>
  <c r="AM13" i="8"/>
  <c r="AJ13" i="8"/>
  <c r="AD13" i="8"/>
  <c r="AA13" i="8"/>
  <c r="X13" i="8"/>
  <c r="U13" i="8"/>
  <c r="R13" i="8"/>
  <c r="O13" i="8"/>
  <c r="I13" i="8"/>
  <c r="F13" i="8"/>
  <c r="C13" i="8"/>
  <c r="AW10" i="8"/>
  <c r="AV10" i="8"/>
  <c r="AP10" i="8"/>
  <c r="AM10" i="8"/>
  <c r="AJ10" i="8"/>
  <c r="AG10" i="8"/>
  <c r="AA10" i="8"/>
  <c r="X10" i="8"/>
  <c r="U10" i="8"/>
  <c r="R10" i="8"/>
  <c r="O10" i="8"/>
  <c r="L10" i="8"/>
  <c r="F10" i="8"/>
  <c r="C10" i="8"/>
  <c r="AW7" i="8"/>
  <c r="AV7" i="8"/>
  <c r="AP7" i="8"/>
  <c r="AM7" i="8"/>
  <c r="AJ7" i="8"/>
  <c r="AG7" i="8"/>
  <c r="AD7" i="8"/>
  <c r="X7" i="8"/>
  <c r="U7" i="8"/>
  <c r="R7" i="8"/>
  <c r="O7" i="8"/>
  <c r="L7" i="8"/>
  <c r="I7" i="8"/>
  <c r="C7" i="8"/>
  <c r="AW4" i="8"/>
  <c r="AV4" i="8"/>
  <c r="AY4" i="8" s="1"/>
  <c r="AP4" i="8"/>
  <c r="AM4" i="8"/>
  <c r="AJ4" i="8"/>
  <c r="AG4" i="8"/>
  <c r="AD4" i="8"/>
  <c r="AA4" i="8"/>
  <c r="U4" i="8"/>
  <c r="R4" i="8"/>
  <c r="O4" i="8"/>
  <c r="L4" i="8"/>
  <c r="I4" i="8"/>
  <c r="F4" i="8"/>
  <c r="AJ2" i="8"/>
  <c r="AG2" i="8"/>
  <c r="AD2" i="8"/>
  <c r="AA2" i="8"/>
  <c r="X2" i="8"/>
  <c r="U2" i="8"/>
  <c r="R2" i="8"/>
  <c r="O2" i="8"/>
  <c r="L2" i="8"/>
  <c r="I2" i="8"/>
  <c r="F2" i="8"/>
  <c r="C2" i="8"/>
  <c r="AW22" i="7"/>
  <c r="AV22" i="7"/>
  <c r="AM22" i="7"/>
  <c r="AJ22" i="7"/>
  <c r="AG22" i="7"/>
  <c r="AD22" i="7"/>
  <c r="AA22" i="7"/>
  <c r="X22" i="7"/>
  <c r="R22" i="7"/>
  <c r="O22" i="7"/>
  <c r="L22" i="7"/>
  <c r="I22" i="7"/>
  <c r="F22" i="7"/>
  <c r="C22" i="7"/>
  <c r="AW19" i="7"/>
  <c r="AV19" i="7"/>
  <c r="AP19" i="7"/>
  <c r="AJ19" i="7"/>
  <c r="AG19" i="7"/>
  <c r="AD19" i="7"/>
  <c r="AA19" i="7"/>
  <c r="X19" i="7"/>
  <c r="U19" i="7"/>
  <c r="O19" i="7"/>
  <c r="L19" i="7"/>
  <c r="I19" i="7"/>
  <c r="F19" i="7"/>
  <c r="C19" i="7"/>
  <c r="AW16" i="7"/>
  <c r="AV16" i="7"/>
  <c r="AY16" i="7" s="1"/>
  <c r="AP16" i="7"/>
  <c r="AM16" i="7"/>
  <c r="AG16" i="7"/>
  <c r="AD16" i="7"/>
  <c r="AA16" i="7"/>
  <c r="X16" i="7"/>
  <c r="U16" i="7"/>
  <c r="R16" i="7"/>
  <c r="L16" i="7"/>
  <c r="I16" i="7"/>
  <c r="F16" i="7"/>
  <c r="C16" i="7"/>
  <c r="AW13" i="7"/>
  <c r="AV13" i="7"/>
  <c r="AP13" i="7"/>
  <c r="AM13" i="7"/>
  <c r="AJ13" i="7"/>
  <c r="AD13" i="7"/>
  <c r="X13" i="7"/>
  <c r="U13" i="7"/>
  <c r="R13" i="7"/>
  <c r="O13" i="7"/>
  <c r="I13" i="7"/>
  <c r="F13" i="7"/>
  <c r="C13" i="7"/>
  <c r="AW10" i="7"/>
  <c r="AV10" i="7"/>
  <c r="AP10" i="7"/>
  <c r="AM10" i="7"/>
  <c r="AJ10" i="7"/>
  <c r="AG10" i="7"/>
  <c r="AA10" i="7"/>
  <c r="X10" i="7"/>
  <c r="U10" i="7"/>
  <c r="R10" i="7"/>
  <c r="O10" i="7"/>
  <c r="L10" i="7"/>
  <c r="F10" i="7"/>
  <c r="C10" i="7"/>
  <c r="AW7" i="7"/>
  <c r="AV7" i="7"/>
  <c r="AY7" i="7" s="1"/>
  <c r="AP7" i="7"/>
  <c r="AM7" i="7"/>
  <c r="AJ7" i="7"/>
  <c r="AG7" i="7"/>
  <c r="AD7" i="7"/>
  <c r="X7" i="7"/>
  <c r="U7" i="7"/>
  <c r="R7" i="7"/>
  <c r="O7" i="7"/>
  <c r="L7" i="7"/>
  <c r="I7" i="7"/>
  <c r="C7" i="7"/>
  <c r="AW4" i="7"/>
  <c r="AV4" i="7"/>
  <c r="AP4" i="7"/>
  <c r="AM4" i="7"/>
  <c r="AJ4" i="7"/>
  <c r="AG4" i="7"/>
  <c r="AD4" i="7"/>
  <c r="AA4" i="7"/>
  <c r="U4" i="7"/>
  <c r="R4" i="7"/>
  <c r="O4" i="7"/>
  <c r="L4" i="7"/>
  <c r="I4" i="7"/>
  <c r="F4" i="7"/>
  <c r="AP2" i="7"/>
  <c r="AJ2" i="7"/>
  <c r="AG2" i="7"/>
  <c r="AD2" i="7"/>
  <c r="AA2" i="7"/>
  <c r="X2" i="7"/>
  <c r="U2" i="7"/>
  <c r="R2" i="7"/>
  <c r="O2" i="7"/>
  <c r="L2" i="7"/>
  <c r="I2" i="7"/>
  <c r="F2" i="7"/>
  <c r="C2" i="7"/>
  <c r="AW22" i="6"/>
  <c r="AV22" i="6"/>
  <c r="AM22" i="6"/>
  <c r="AJ22" i="6"/>
  <c r="AG22" i="6"/>
  <c r="AD22" i="6"/>
  <c r="AA22" i="6"/>
  <c r="X22" i="6"/>
  <c r="R22" i="6"/>
  <c r="O22" i="6"/>
  <c r="L22" i="6"/>
  <c r="I22" i="6"/>
  <c r="F22" i="6"/>
  <c r="C22" i="6"/>
  <c r="AW19" i="6"/>
  <c r="AV19" i="6"/>
  <c r="AP19" i="6"/>
  <c r="AJ19" i="6"/>
  <c r="AG19" i="6"/>
  <c r="AD19" i="6"/>
  <c r="AA19" i="6"/>
  <c r="X19" i="6"/>
  <c r="U19" i="6"/>
  <c r="O19" i="6"/>
  <c r="L19" i="6"/>
  <c r="I19" i="6"/>
  <c r="F19" i="6"/>
  <c r="C19" i="6"/>
  <c r="AW16" i="6"/>
  <c r="AV16" i="6"/>
  <c r="AP16" i="6"/>
  <c r="AM16" i="6"/>
  <c r="AG16" i="6"/>
  <c r="AD16" i="6"/>
  <c r="AA16" i="6"/>
  <c r="X16" i="6"/>
  <c r="U16" i="6"/>
  <c r="R16" i="6"/>
  <c r="L16" i="6"/>
  <c r="F16" i="6"/>
  <c r="C16" i="6"/>
  <c r="AW13" i="6"/>
  <c r="AV13" i="6"/>
  <c r="AP13" i="6"/>
  <c r="AM13" i="6"/>
  <c r="AJ13" i="6"/>
  <c r="AD13" i="6"/>
  <c r="AA13" i="6"/>
  <c r="X13" i="6"/>
  <c r="U13" i="6"/>
  <c r="R13" i="6"/>
  <c r="O13" i="6"/>
  <c r="I13" i="6"/>
  <c r="F13" i="6"/>
  <c r="C13" i="6"/>
  <c r="AW10" i="6"/>
  <c r="AV10" i="6"/>
  <c r="AP10" i="6"/>
  <c r="AM10" i="6"/>
  <c r="AJ10" i="6"/>
  <c r="AG10" i="6"/>
  <c r="AA10" i="6"/>
  <c r="X10" i="6"/>
  <c r="U10" i="6"/>
  <c r="R10" i="6"/>
  <c r="O10" i="6"/>
  <c r="L10" i="6"/>
  <c r="F10" i="6"/>
  <c r="C10" i="6"/>
  <c r="AW7" i="6"/>
  <c r="AV7" i="6"/>
  <c r="AP7" i="6"/>
  <c r="AM7" i="6"/>
  <c r="AJ7" i="6"/>
  <c r="AG7" i="6"/>
  <c r="AD7" i="6"/>
  <c r="X7" i="6"/>
  <c r="U7" i="6"/>
  <c r="R7" i="6"/>
  <c r="O7" i="6"/>
  <c r="L7" i="6"/>
  <c r="I7" i="6"/>
  <c r="C7" i="6"/>
  <c r="AW4" i="6"/>
  <c r="AV4" i="6"/>
  <c r="AP4" i="6"/>
  <c r="AM4" i="6"/>
  <c r="AJ4" i="6"/>
  <c r="AG4" i="6"/>
  <c r="AD4" i="6"/>
  <c r="AA4" i="6"/>
  <c r="U4" i="6"/>
  <c r="R4" i="6"/>
  <c r="O4" i="6"/>
  <c r="L4" i="6"/>
  <c r="I4" i="6"/>
  <c r="F4" i="6"/>
  <c r="AP2" i="6"/>
  <c r="AJ2" i="6"/>
  <c r="AG2" i="6"/>
  <c r="AD2" i="6"/>
  <c r="AA2" i="6"/>
  <c r="X2" i="6"/>
  <c r="U2" i="6"/>
  <c r="R2" i="6"/>
  <c r="O2" i="6"/>
  <c r="I2" i="6"/>
  <c r="F2" i="6"/>
  <c r="C2" i="6"/>
  <c r="AW22" i="5"/>
  <c r="AV22" i="5"/>
  <c r="AM22" i="5"/>
  <c r="AJ22" i="5"/>
  <c r="AG22" i="5"/>
  <c r="AD22" i="5"/>
  <c r="AA22" i="5"/>
  <c r="X22" i="5"/>
  <c r="R22" i="5"/>
  <c r="O22" i="5"/>
  <c r="L22" i="5"/>
  <c r="I22" i="5"/>
  <c r="F22" i="5"/>
  <c r="C22" i="5"/>
  <c r="AW19" i="5"/>
  <c r="AV19" i="5"/>
  <c r="AP19" i="5"/>
  <c r="AJ19" i="5"/>
  <c r="AG19" i="5"/>
  <c r="AD19" i="5"/>
  <c r="AA19" i="5"/>
  <c r="X19" i="5"/>
  <c r="U19" i="5"/>
  <c r="O19" i="5"/>
  <c r="L19" i="5"/>
  <c r="I19" i="5"/>
  <c r="F19" i="5"/>
  <c r="C19" i="5"/>
  <c r="AW16" i="5"/>
  <c r="AV16" i="5"/>
  <c r="AP16" i="5"/>
  <c r="AM16" i="5"/>
  <c r="AG16" i="5"/>
  <c r="AD16" i="5"/>
  <c r="AA16" i="5"/>
  <c r="X16" i="5"/>
  <c r="U16" i="5"/>
  <c r="R16" i="5"/>
  <c r="L16" i="5"/>
  <c r="I16" i="5"/>
  <c r="F16" i="5"/>
  <c r="C16" i="5"/>
  <c r="AW13" i="5"/>
  <c r="AV13" i="5"/>
  <c r="AP13" i="5"/>
  <c r="AM13" i="5"/>
  <c r="AJ13" i="5"/>
  <c r="AD13" i="5"/>
  <c r="AA13" i="5"/>
  <c r="X13" i="5"/>
  <c r="U13" i="5"/>
  <c r="R13" i="5"/>
  <c r="O13" i="5"/>
  <c r="I13" i="5"/>
  <c r="F13" i="5"/>
  <c r="C13" i="5"/>
  <c r="AW10" i="5"/>
  <c r="AV10" i="5"/>
  <c r="AP10" i="5"/>
  <c r="AM10" i="5"/>
  <c r="AJ10" i="5"/>
  <c r="AG10" i="5"/>
  <c r="AA10" i="5"/>
  <c r="X10" i="5"/>
  <c r="U10" i="5"/>
  <c r="R10" i="5"/>
  <c r="O10" i="5"/>
  <c r="L10" i="5"/>
  <c r="F10" i="5"/>
  <c r="C10" i="5"/>
  <c r="AW7" i="5"/>
  <c r="AV7" i="5"/>
  <c r="AP7" i="5"/>
  <c r="AM7" i="5"/>
  <c r="AJ7" i="5"/>
  <c r="AG7" i="5"/>
  <c r="AD7" i="5"/>
  <c r="X7" i="5"/>
  <c r="R7" i="5"/>
  <c r="O7" i="5"/>
  <c r="L7" i="5"/>
  <c r="I7" i="5"/>
  <c r="C7" i="5"/>
  <c r="AW4" i="5"/>
  <c r="AV4" i="5"/>
  <c r="AP4" i="5"/>
  <c r="AM4" i="5"/>
  <c r="AJ4" i="5"/>
  <c r="AG4" i="5"/>
  <c r="AD4" i="5"/>
  <c r="AA4" i="5"/>
  <c r="U4" i="5"/>
  <c r="R4" i="5"/>
  <c r="O4" i="5"/>
  <c r="L4" i="5"/>
  <c r="I4" i="5"/>
  <c r="F4" i="5"/>
  <c r="AP2" i="5"/>
  <c r="AJ2" i="5"/>
  <c r="AG2" i="5"/>
  <c r="AD2" i="5"/>
  <c r="AA2" i="5"/>
  <c r="X2" i="5"/>
  <c r="U2" i="5"/>
  <c r="R2" i="5"/>
  <c r="O2" i="5"/>
  <c r="L2" i="5"/>
  <c r="I2" i="5"/>
  <c r="C2" i="5"/>
  <c r="AW22" i="3"/>
  <c r="AV22" i="3"/>
  <c r="AM22" i="3"/>
  <c r="AJ22" i="3"/>
  <c r="AG22" i="3"/>
  <c r="AD22" i="3"/>
  <c r="AA22" i="3"/>
  <c r="X22" i="3"/>
  <c r="R22" i="3"/>
  <c r="O22" i="3"/>
  <c r="L22" i="3"/>
  <c r="I22" i="3"/>
  <c r="F22" i="3"/>
  <c r="C22" i="3"/>
  <c r="AW19" i="3"/>
  <c r="AV19" i="3"/>
  <c r="AP19" i="3"/>
  <c r="AJ19" i="3"/>
  <c r="AG19" i="3"/>
  <c r="AD19" i="3"/>
  <c r="AA19" i="3"/>
  <c r="X19" i="3"/>
  <c r="O19" i="3"/>
  <c r="L19" i="3"/>
  <c r="I19" i="3"/>
  <c r="F19" i="3"/>
  <c r="C19" i="3"/>
  <c r="AW16" i="3"/>
  <c r="AV16" i="3"/>
  <c r="AP16" i="3"/>
  <c r="AM16" i="3"/>
  <c r="AG16" i="3"/>
  <c r="AD16" i="3"/>
  <c r="AA16" i="3"/>
  <c r="X16" i="3"/>
  <c r="U16" i="3"/>
  <c r="R16" i="3"/>
  <c r="L16" i="3"/>
  <c r="I16" i="3"/>
  <c r="F16" i="3"/>
  <c r="C16" i="3"/>
  <c r="AW13" i="3"/>
  <c r="AV13" i="3"/>
  <c r="AY13" i="3" s="1"/>
  <c r="AP13" i="3"/>
  <c r="AM13" i="3"/>
  <c r="AJ13" i="3"/>
  <c r="AD13" i="3"/>
  <c r="AA13" i="3"/>
  <c r="X13" i="3"/>
  <c r="U13" i="3"/>
  <c r="R13" i="3"/>
  <c r="O13" i="3"/>
  <c r="I13" i="3"/>
  <c r="F13" i="3"/>
  <c r="C13" i="3"/>
  <c r="AW10" i="3"/>
  <c r="AV10" i="3"/>
  <c r="AP10" i="3"/>
  <c r="AM10" i="3"/>
  <c r="AJ10" i="3"/>
  <c r="AG10" i="3"/>
  <c r="AA10" i="3"/>
  <c r="X10" i="3"/>
  <c r="U10" i="3"/>
  <c r="R10" i="3"/>
  <c r="O10" i="3"/>
  <c r="L10" i="3"/>
  <c r="F10" i="3"/>
  <c r="AW7" i="3"/>
  <c r="AV7" i="3"/>
  <c r="AP7" i="3"/>
  <c r="AM7" i="3"/>
  <c r="AJ7" i="3"/>
  <c r="AG7" i="3"/>
  <c r="AD7" i="3"/>
  <c r="X7" i="3"/>
  <c r="U7" i="3"/>
  <c r="R7" i="3"/>
  <c r="O7" i="3"/>
  <c r="L7" i="3"/>
  <c r="I7" i="3"/>
  <c r="C7" i="3"/>
  <c r="AW4" i="3"/>
  <c r="AV4" i="3"/>
  <c r="AP4" i="3"/>
  <c r="AM4" i="3"/>
  <c r="AJ4" i="3"/>
  <c r="AG4" i="3"/>
  <c r="AD4" i="3"/>
  <c r="AA4" i="3"/>
  <c r="U4" i="3"/>
  <c r="R4" i="3"/>
  <c r="O4" i="3"/>
  <c r="L4" i="3"/>
  <c r="F4" i="3"/>
  <c r="AP2" i="3"/>
  <c r="AJ2" i="3"/>
  <c r="AG2" i="3"/>
  <c r="AD2" i="3"/>
  <c r="AA2" i="3"/>
  <c r="X2" i="3"/>
  <c r="U2" i="3"/>
  <c r="R2" i="3"/>
  <c r="O2" i="3"/>
  <c r="L2" i="3"/>
  <c r="I2" i="3"/>
  <c r="F2" i="3"/>
  <c r="C2" i="3"/>
  <c r="F22" i="2"/>
  <c r="I22" i="2"/>
  <c r="L22" i="2"/>
  <c r="O22" i="2"/>
  <c r="R22" i="2"/>
  <c r="X22" i="2"/>
  <c r="AA22" i="2"/>
  <c r="AD22" i="2"/>
  <c r="AG22" i="2"/>
  <c r="AJ22" i="2"/>
  <c r="AM22" i="2"/>
  <c r="AP19" i="2"/>
  <c r="AJ19" i="2"/>
  <c r="AG19" i="2"/>
  <c r="AD19" i="2"/>
  <c r="AA19" i="2"/>
  <c r="X19" i="2"/>
  <c r="U19" i="2"/>
  <c r="O19" i="2"/>
  <c r="L19" i="2"/>
  <c r="I19" i="2"/>
  <c r="F19" i="2"/>
  <c r="C19" i="2"/>
  <c r="C16" i="2"/>
  <c r="F16" i="2"/>
  <c r="I16" i="2"/>
  <c r="L16" i="2"/>
  <c r="R16" i="2"/>
  <c r="U16" i="2"/>
  <c r="X16" i="2"/>
  <c r="AA16" i="2"/>
  <c r="AD16" i="2"/>
  <c r="AG16" i="2"/>
  <c r="AM16" i="2"/>
  <c r="AP16" i="2"/>
  <c r="AP13" i="2"/>
  <c r="AM13" i="2"/>
  <c r="AJ13" i="2"/>
  <c r="AD13" i="2"/>
  <c r="AA13" i="2"/>
  <c r="X13" i="2"/>
  <c r="U13" i="2"/>
  <c r="R13" i="2"/>
  <c r="O13" i="2"/>
  <c r="I13" i="2"/>
  <c r="F13" i="2"/>
  <c r="C13" i="2"/>
  <c r="C10" i="2"/>
  <c r="F10" i="2"/>
  <c r="L10" i="2"/>
  <c r="O10" i="2"/>
  <c r="R10" i="2"/>
  <c r="U10" i="2"/>
  <c r="X10" i="2"/>
  <c r="AA10" i="2"/>
  <c r="AG10" i="2"/>
  <c r="AJ10" i="2"/>
  <c r="AM10" i="2"/>
  <c r="AP10" i="2"/>
  <c r="AP7" i="2"/>
  <c r="AM7" i="2"/>
  <c r="AJ7" i="2"/>
  <c r="AG7" i="2"/>
  <c r="AD7" i="2"/>
  <c r="X7" i="2"/>
  <c r="U7" i="2"/>
  <c r="R7" i="2"/>
  <c r="O7" i="2"/>
  <c r="L7" i="2"/>
  <c r="I7" i="2"/>
  <c r="C7" i="2"/>
  <c r="AP4" i="2"/>
  <c r="AM4" i="2"/>
  <c r="AJ4" i="2"/>
  <c r="AG4" i="2"/>
  <c r="AD4" i="2"/>
  <c r="AA4" i="2"/>
  <c r="U4" i="2"/>
  <c r="R4" i="2"/>
  <c r="O4" i="2"/>
  <c r="L4" i="2"/>
  <c r="I4" i="2"/>
  <c r="BA19" i="11" l="1"/>
  <c r="AS4" i="3"/>
  <c r="AR19" i="3"/>
  <c r="AS4" i="11"/>
  <c r="AY13" i="11"/>
  <c r="AS13" i="3"/>
  <c r="BA7" i="10"/>
  <c r="AY7" i="6"/>
  <c r="AS7" i="6"/>
  <c r="BA7" i="5"/>
  <c r="BA4" i="5"/>
  <c r="AT10" i="11"/>
  <c r="AR4" i="11"/>
  <c r="AS13" i="11"/>
  <c r="AY13" i="10"/>
  <c r="BA13" i="10"/>
  <c r="AY4" i="10"/>
  <c r="BA22" i="10"/>
  <c r="AY7" i="8"/>
  <c r="AY22" i="7"/>
  <c r="BA4" i="7"/>
  <c r="AS4" i="7"/>
  <c r="AS16" i="7"/>
  <c r="AY16" i="6"/>
  <c r="AY16" i="5"/>
  <c r="AS22" i="5"/>
  <c r="AY22" i="5"/>
  <c r="AY4" i="5"/>
  <c r="BA16" i="3"/>
  <c r="AS19" i="3"/>
  <c r="AY7" i="11"/>
  <c r="BA7" i="11"/>
  <c r="AX16" i="11"/>
  <c r="AS16" i="11"/>
  <c r="AS22" i="11"/>
  <c r="BA22" i="11"/>
  <c r="AW25" i="11"/>
  <c r="AT19" i="10"/>
  <c r="AS13" i="10"/>
  <c r="AY22" i="10"/>
  <c r="AS22" i="10"/>
  <c r="BA10" i="10"/>
  <c r="AW25" i="10"/>
  <c r="AX16" i="10"/>
  <c r="AS16" i="10"/>
  <c r="AY7" i="10"/>
  <c r="AS4" i="10"/>
  <c r="BA16" i="8"/>
  <c r="AY19" i="8"/>
  <c r="AY13" i="8"/>
  <c r="AY13" i="7"/>
  <c r="BA22" i="7"/>
  <c r="AS22" i="7"/>
  <c r="AT19" i="7"/>
  <c r="BA10" i="7"/>
  <c r="AT7" i="7"/>
  <c r="AW25" i="7"/>
  <c r="AR10" i="7"/>
  <c r="AY4" i="7"/>
  <c r="AW25" i="6"/>
  <c r="AS16" i="6"/>
  <c r="BA19" i="6"/>
  <c r="AS13" i="6"/>
  <c r="BA10" i="6"/>
  <c r="BA22" i="6"/>
  <c r="AS22" i="6"/>
  <c r="AS4" i="6"/>
  <c r="AS16" i="5"/>
  <c r="AY7" i="5"/>
  <c r="AY13" i="5"/>
  <c r="AS13" i="5"/>
  <c r="AT10" i="5"/>
  <c r="AW25" i="5"/>
  <c r="AS4" i="5"/>
  <c r="AT4" i="5"/>
  <c r="BA13" i="5"/>
  <c r="AT13" i="5"/>
  <c r="AT19" i="3"/>
  <c r="AY16" i="3"/>
  <c r="AY22" i="3"/>
  <c r="AS22" i="3"/>
  <c r="AR10" i="3"/>
  <c r="AW25" i="3"/>
  <c r="AY7" i="3"/>
  <c r="AR7" i="3"/>
  <c r="AY10" i="3"/>
  <c r="BA13" i="3"/>
  <c r="AY4" i="3"/>
  <c r="AX10" i="3"/>
  <c r="AT10" i="3"/>
  <c r="BA22" i="5"/>
  <c r="BA4" i="6"/>
  <c r="AY10" i="8"/>
  <c r="BA4" i="10"/>
  <c r="AR7" i="10"/>
  <c r="BA13" i="11"/>
  <c r="AX19" i="3"/>
  <c r="BA7" i="6"/>
  <c r="BA4" i="3"/>
  <c r="AX7" i="3"/>
  <c r="AT16" i="6"/>
  <c r="BA19" i="5"/>
  <c r="AR19" i="5"/>
  <c r="AY19" i="5"/>
  <c r="AX19" i="5"/>
  <c r="AY19" i="11"/>
  <c r="AX19" i="11"/>
  <c r="AY10" i="10"/>
  <c r="AX10" i="10"/>
  <c r="AX16" i="3"/>
  <c r="AT13" i="6"/>
  <c r="AY4" i="6"/>
  <c r="AX4" i="6"/>
  <c r="AR10" i="6"/>
  <c r="AY10" i="6"/>
  <c r="AX10" i="6"/>
  <c r="AY13" i="6"/>
  <c r="AX13" i="6"/>
  <c r="AY19" i="7"/>
  <c r="AX19" i="7"/>
  <c r="AS13" i="7"/>
  <c r="AT13" i="7"/>
  <c r="BA13" i="7"/>
  <c r="AY19" i="10"/>
  <c r="AX19" i="10"/>
  <c r="AY10" i="7"/>
  <c r="AX10" i="7"/>
  <c r="AY22" i="6"/>
  <c r="AX22" i="6"/>
  <c r="AY19" i="6"/>
  <c r="AX19" i="6"/>
  <c r="AY10" i="11"/>
  <c r="AX10" i="11"/>
  <c r="BA22" i="3"/>
  <c r="AY10" i="5"/>
  <c r="AX10" i="5"/>
  <c r="AT4" i="11"/>
  <c r="BA4" i="11"/>
  <c r="AR10" i="11"/>
  <c r="AT13" i="11"/>
  <c r="AR19" i="11"/>
  <c r="AT22" i="11"/>
  <c r="AS10" i="11"/>
  <c r="AS19" i="11"/>
  <c r="BA10" i="11"/>
  <c r="AT19" i="11"/>
  <c r="AY16" i="11"/>
  <c r="AR7" i="11"/>
  <c r="AR16" i="11"/>
  <c r="AS7" i="11"/>
  <c r="AX4" i="11"/>
  <c r="AT7" i="11"/>
  <c r="AR13" i="11"/>
  <c r="AX13" i="11"/>
  <c r="AT16" i="11"/>
  <c r="BA16" i="11"/>
  <c r="AR22" i="11"/>
  <c r="AX22" i="11"/>
  <c r="AV25" i="11"/>
  <c r="AX7" i="11"/>
  <c r="AR10" i="10"/>
  <c r="AT13" i="10"/>
  <c r="AR19" i="10"/>
  <c r="AT22" i="10"/>
  <c r="AS19" i="10"/>
  <c r="AT4" i="10"/>
  <c r="AS10" i="10"/>
  <c r="AT10" i="10"/>
  <c r="AR16" i="10"/>
  <c r="BA19" i="10"/>
  <c r="AS7" i="10"/>
  <c r="AY16" i="10"/>
  <c r="AR4" i="10"/>
  <c r="AT7" i="10"/>
  <c r="AR13" i="10"/>
  <c r="AX13" i="10"/>
  <c r="AT16" i="10"/>
  <c r="BA16" i="10"/>
  <c r="AR22" i="10"/>
  <c r="AX22" i="10"/>
  <c r="AV25" i="10"/>
  <c r="AX7" i="10"/>
  <c r="AX4" i="10"/>
  <c r="AT19" i="8"/>
  <c r="BA7" i="8"/>
  <c r="AX19" i="8"/>
  <c r="AS4" i="8"/>
  <c r="AX10" i="8"/>
  <c r="AW22" i="8"/>
  <c r="AT4" i="8"/>
  <c r="AS13" i="8"/>
  <c r="AT10" i="8"/>
  <c r="AT13" i="8"/>
  <c r="BA13" i="8"/>
  <c r="AR19" i="8"/>
  <c r="BA4" i="8"/>
  <c r="AR10" i="8"/>
  <c r="AR16" i="8"/>
  <c r="AS16" i="8"/>
  <c r="AY16" i="8"/>
  <c r="AS10" i="8"/>
  <c r="AR7" i="8"/>
  <c r="BA10" i="8"/>
  <c r="BA19" i="8"/>
  <c r="AS7" i="8"/>
  <c r="AR4" i="8"/>
  <c r="AX4" i="8"/>
  <c r="AT7" i="8"/>
  <c r="AR13" i="8"/>
  <c r="AX13" i="8"/>
  <c r="AT16" i="8"/>
  <c r="AV22" i="8"/>
  <c r="AS19" i="8"/>
  <c r="AX7" i="8"/>
  <c r="AR19" i="7"/>
  <c r="AT22" i="7"/>
  <c r="AT4" i="7"/>
  <c r="AS10" i="7"/>
  <c r="AR7" i="7"/>
  <c r="AX7" i="7"/>
  <c r="AT10" i="7"/>
  <c r="BA19" i="7"/>
  <c r="AS7" i="7"/>
  <c r="AX4" i="7"/>
  <c r="BA7" i="7"/>
  <c r="AR13" i="7"/>
  <c r="AX13" i="7"/>
  <c r="AT16" i="7"/>
  <c r="BA16" i="7"/>
  <c r="AR22" i="7"/>
  <c r="AX22" i="7"/>
  <c r="AV25" i="7"/>
  <c r="AS19" i="7"/>
  <c r="AR16" i="7"/>
  <c r="AX16" i="7"/>
  <c r="AR4" i="7"/>
  <c r="BA13" i="6"/>
  <c r="AS10" i="6"/>
  <c r="AS19" i="6"/>
  <c r="AR19" i="6"/>
  <c r="AT22" i="6"/>
  <c r="AR7" i="6"/>
  <c r="AT10" i="6"/>
  <c r="AR16" i="6"/>
  <c r="AX16" i="6"/>
  <c r="AT19" i="6"/>
  <c r="AX7" i="6"/>
  <c r="AT4" i="6"/>
  <c r="AT7" i="6"/>
  <c r="AR13" i="6"/>
  <c r="BA16" i="6"/>
  <c r="AV25" i="6"/>
  <c r="AR4" i="6"/>
  <c r="AR22" i="6"/>
  <c r="AR10" i="5"/>
  <c r="AT22" i="5"/>
  <c r="AR7" i="5"/>
  <c r="BA10" i="5"/>
  <c r="AR16" i="5"/>
  <c r="AS7" i="5"/>
  <c r="AR4" i="5"/>
  <c r="AX4" i="5"/>
  <c r="AT7" i="5"/>
  <c r="AR13" i="5"/>
  <c r="AX13" i="5"/>
  <c r="AT16" i="5"/>
  <c r="BA16" i="5"/>
  <c r="AR22" i="5"/>
  <c r="AX22" i="5"/>
  <c r="AV25" i="5"/>
  <c r="AS10" i="5"/>
  <c r="AS19" i="5"/>
  <c r="AX7" i="5"/>
  <c r="AX16" i="5"/>
  <c r="AT19" i="5"/>
  <c r="AT4" i="3"/>
  <c r="AT13" i="3"/>
  <c r="AT22" i="3"/>
  <c r="BA10" i="3"/>
  <c r="AR16" i="3"/>
  <c r="BA19" i="3"/>
  <c r="AS10" i="3"/>
  <c r="AU10" i="3" s="1"/>
  <c r="AS7" i="3"/>
  <c r="AS16" i="3"/>
  <c r="AR4" i="3"/>
  <c r="AX4" i="3"/>
  <c r="AT7" i="3"/>
  <c r="BA7" i="3"/>
  <c r="AR13" i="3"/>
  <c r="AX13" i="3"/>
  <c r="AT16" i="3"/>
  <c r="AR22" i="3"/>
  <c r="AX22" i="3"/>
  <c r="AV25" i="3"/>
  <c r="AU4" i="11" l="1"/>
  <c r="AU13" i="3"/>
  <c r="AU4" i="5"/>
  <c r="AU13" i="11"/>
  <c r="AS25" i="11"/>
  <c r="AU13" i="10"/>
  <c r="AS25" i="10"/>
  <c r="AU4" i="10"/>
  <c r="AU4" i="8"/>
  <c r="AU16" i="7"/>
  <c r="AU13" i="7"/>
  <c r="BB16" i="7"/>
  <c r="AU16" i="6"/>
  <c r="AS25" i="6"/>
  <c r="AU13" i="6"/>
  <c r="BB16" i="6"/>
  <c r="AU4" i="6"/>
  <c r="AU22" i="5"/>
  <c r="BB16" i="5"/>
  <c r="AU13" i="5"/>
  <c r="AU4" i="3"/>
  <c r="BB4" i="3"/>
  <c r="BB10" i="3"/>
  <c r="AU19" i="5"/>
  <c r="AS25" i="5"/>
  <c r="AU19" i="11"/>
  <c r="AS25" i="3"/>
  <c r="AU10" i="6"/>
  <c r="AS25" i="7"/>
  <c r="BB19" i="10"/>
  <c r="BB10" i="10"/>
  <c r="AU10" i="7"/>
  <c r="BB10" i="11"/>
  <c r="BB7" i="11"/>
  <c r="BB13" i="11"/>
  <c r="AU10" i="11"/>
  <c r="BB19" i="11"/>
  <c r="AU7" i="11"/>
  <c r="AU16" i="5"/>
  <c r="BB10" i="5"/>
  <c r="BB19" i="5"/>
  <c r="BB16" i="11"/>
  <c r="AU22" i="11"/>
  <c r="BB22" i="11"/>
  <c r="BB4" i="11"/>
  <c r="AU16" i="11"/>
  <c r="BB7" i="10"/>
  <c r="AU16" i="10"/>
  <c r="AU19" i="10"/>
  <c r="BB4" i="10"/>
  <c r="AU7" i="10"/>
  <c r="AU22" i="10"/>
  <c r="AU10" i="10"/>
  <c r="BB16" i="10"/>
  <c r="BB13" i="10"/>
  <c r="BB22" i="10"/>
  <c r="AU19" i="8"/>
  <c r="AS22" i="8"/>
  <c r="BB19" i="8"/>
  <c r="AU13" i="8"/>
  <c r="AU10" i="8"/>
  <c r="AU16" i="8"/>
  <c r="BB16" i="8"/>
  <c r="BB10" i="8"/>
  <c r="BB13" i="8"/>
  <c r="AU7" i="8"/>
  <c r="BB4" i="8"/>
  <c r="BB7" i="8"/>
  <c r="BB7" i="7"/>
  <c r="AU7" i="7"/>
  <c r="BB13" i="7"/>
  <c r="AU4" i="7"/>
  <c r="AU22" i="7"/>
  <c r="BB10" i="7"/>
  <c r="BB19" i="7"/>
  <c r="BB4" i="7"/>
  <c r="AU19" i="7"/>
  <c r="BB22" i="7"/>
  <c r="BB7" i="6"/>
  <c r="BB10" i="6"/>
  <c r="BB13" i="6"/>
  <c r="BB19" i="6"/>
  <c r="AU19" i="6"/>
  <c r="AU22" i="6"/>
  <c r="AU7" i="6"/>
  <c r="BB22" i="6"/>
  <c r="BB4" i="6"/>
  <c r="BB4" i="5"/>
  <c r="AU7" i="5"/>
  <c r="BB13" i="5"/>
  <c r="AU10" i="5"/>
  <c r="BB22" i="5"/>
  <c r="BB7" i="5"/>
  <c r="BB7" i="3"/>
  <c r="BB19" i="3"/>
  <c r="AU7" i="3"/>
  <c r="BB16" i="3"/>
  <c r="BB13" i="3"/>
  <c r="AU22" i="3"/>
  <c r="AU16" i="3"/>
  <c r="BB22" i="3"/>
  <c r="R2" i="2"/>
  <c r="AW19" i="2"/>
  <c r="AV19" i="2"/>
  <c r="C22" i="2"/>
  <c r="AP2" i="2"/>
  <c r="AJ2" i="2"/>
  <c r="AG2" i="2"/>
  <c r="AD2" i="2"/>
  <c r="AA2" i="2"/>
  <c r="X2" i="2"/>
  <c r="U2" i="2"/>
  <c r="O2" i="2"/>
  <c r="L2" i="2"/>
  <c r="I2" i="2"/>
  <c r="F2" i="2"/>
  <c r="C2" i="2"/>
  <c r="AW10" i="2"/>
  <c r="AW22" i="2"/>
  <c r="AW16" i="2"/>
  <c r="AW13" i="2"/>
  <c r="AW7" i="2"/>
  <c r="AW4" i="2"/>
  <c r="AV22" i="2"/>
  <c r="AV16" i="2"/>
  <c r="AV13" i="2"/>
  <c r="AV10" i="2"/>
  <c r="AV4" i="2"/>
  <c r="AV7" i="2"/>
  <c r="AU25" i="11" l="1"/>
  <c r="AU25" i="6"/>
  <c r="AU25" i="5"/>
  <c r="AU25" i="10"/>
  <c r="AU25" i="3"/>
  <c r="AU22" i="8"/>
  <c r="AU25" i="7"/>
  <c r="AR22" i="2"/>
  <c r="AY22" i="2"/>
  <c r="AX19" i="2"/>
  <c r="AX4" i="2"/>
  <c r="AR4" i="2"/>
  <c r="AT4" i="2"/>
  <c r="AY13" i="2"/>
  <c r="AX10" i="2"/>
  <c r="AY10" i="2"/>
  <c r="AS4" i="2"/>
  <c r="AT7" i="2"/>
  <c r="AY4" i="2"/>
  <c r="AX13" i="2"/>
  <c r="AW25" i="2"/>
  <c r="AY16" i="2"/>
  <c r="AY19" i="2"/>
  <c r="BA22" i="2"/>
  <c r="AS22" i="2"/>
  <c r="AT22" i="2"/>
  <c r="AS19" i="2"/>
  <c r="AX22" i="2"/>
  <c r="AR19" i="2"/>
  <c r="BA19" i="2"/>
  <c r="AR16" i="2"/>
  <c r="AT19" i="2"/>
  <c r="BA16" i="2"/>
  <c r="AX16" i="2"/>
  <c r="AV25" i="2"/>
  <c r="AS16" i="2"/>
  <c r="AT13" i="2"/>
  <c r="AT16" i="2"/>
  <c r="AR13" i="2"/>
  <c r="BA13" i="2"/>
  <c r="AS13" i="2"/>
  <c r="AR10" i="2"/>
  <c r="AS10" i="2"/>
  <c r="AT10" i="2"/>
  <c r="BA10" i="2"/>
  <c r="BA7" i="2"/>
  <c r="AX7" i="2"/>
  <c r="AY7" i="2"/>
  <c r="AS7" i="2"/>
  <c r="BA4" i="2"/>
  <c r="AR7" i="2"/>
  <c r="AU4" i="2" l="1"/>
  <c r="AU22" i="2"/>
  <c r="AU19" i="2"/>
  <c r="AU16" i="2"/>
  <c r="AS25" i="2"/>
  <c r="AU10" i="2"/>
  <c r="AU13" i="2"/>
  <c r="BB13" i="2"/>
  <c r="BB7" i="2"/>
  <c r="BB19" i="2"/>
  <c r="BB22" i="2"/>
  <c r="BB10" i="2"/>
  <c r="BB16" i="2"/>
  <c r="BB4" i="2"/>
  <c r="AU7" i="2"/>
  <c r="AU25" i="2" l="1"/>
</calcChain>
</file>

<file path=xl/sharedStrings.xml><?xml version="1.0" encoding="utf-8"?>
<sst xmlns="http://schemas.openxmlformats.org/spreadsheetml/2006/main" count="366" uniqueCount="92">
  <si>
    <t>SEVENOAKS JUNIOR LEAGUE 2024-25</t>
  </si>
  <si>
    <t>DIVISION 1</t>
  </si>
  <si>
    <t>PLAYED</t>
  </si>
  <si>
    <t>WON</t>
  </si>
  <si>
    <t>DRAWN</t>
  </si>
  <si>
    <t>LOST</t>
  </si>
  <si>
    <t>GF</t>
  </si>
  <si>
    <t>GA</t>
  </si>
  <si>
    <t>GAVG</t>
  </si>
  <si>
    <t>POINTS</t>
  </si>
  <si>
    <t>Langton Leo</t>
  </si>
  <si>
    <t>Langton Taurus</t>
  </si>
  <si>
    <t>KCNC Juniors 1</t>
  </si>
  <si>
    <t>Langton Aries</t>
  </si>
  <si>
    <t>Langton Scorpio</t>
  </si>
  <si>
    <t>KCNC Juniors 2</t>
  </si>
  <si>
    <t>Otford Vipers</t>
  </si>
  <si>
    <t>DIVISION 2</t>
  </si>
  <si>
    <t>Langton Virgo</t>
  </si>
  <si>
    <t>Wealden Leopards</t>
  </si>
  <si>
    <t>Langton Libra</t>
  </si>
  <si>
    <t>CFX Ospreys</t>
  </si>
  <si>
    <t>CFX Harriers</t>
  </si>
  <si>
    <t>KCNC Juniors 3</t>
  </si>
  <si>
    <t>CD Phoenix Amber</t>
  </si>
  <si>
    <t>DIVISION 3</t>
  </si>
  <si>
    <t>Jets 1</t>
  </si>
  <si>
    <t>Wealden Tigers</t>
  </si>
  <si>
    <t>CFX Ravens</t>
  </si>
  <si>
    <t>Wealden Panthers</t>
  </si>
  <si>
    <t>BG Firesparks</t>
  </si>
  <si>
    <t>Halstead Tigers</t>
  </si>
  <si>
    <t>Langton Capricorn</t>
  </si>
  <si>
    <t>DIVISION 4</t>
  </si>
  <si>
    <t>CFX Jays</t>
  </si>
  <si>
    <t>Otford Rattlesnakes</t>
  </si>
  <si>
    <t>Langton Aquarius</t>
  </si>
  <si>
    <t>Langton Gemini</t>
  </si>
  <si>
    <t>BG Firephoenix</t>
  </si>
  <si>
    <t>Hurricane Ice</t>
  </si>
  <si>
    <t>CFX Kestrels</t>
  </si>
  <si>
    <t>DIVISION 5</t>
  </si>
  <si>
    <t>CFX Eagles</t>
  </si>
  <si>
    <t>Otford Cobras</t>
  </si>
  <si>
    <t>BG Fireflames</t>
  </si>
  <si>
    <t>Wealden Jaguars</t>
  </si>
  <si>
    <t>Halstead Leopards</t>
  </si>
  <si>
    <t>Langton Pisces</t>
  </si>
  <si>
    <t>Langton Sagittarius</t>
  </si>
  <si>
    <t>DIVISION 6</t>
  </si>
  <si>
    <t>BG Firebirds</t>
  </si>
  <si>
    <t>KCNC Juniors 4</t>
  </si>
  <si>
    <t>Wealden Ocelots</t>
  </si>
  <si>
    <t>Jets 2</t>
  </si>
  <si>
    <t>CFX Rooks</t>
  </si>
  <si>
    <t>Otford Pythons</t>
  </si>
  <si>
    <t>BEE DIV A</t>
  </si>
  <si>
    <t>KCNC Minis</t>
  </si>
  <si>
    <t>CFX Hawks</t>
  </si>
  <si>
    <t>CFX Owls</t>
  </si>
  <si>
    <t>CFX Swallows</t>
  </si>
  <si>
    <t>BG Fireflies</t>
  </si>
  <si>
    <t>Otford Comets</t>
  </si>
  <si>
    <t>CFX Kites</t>
  </si>
  <si>
    <t>BEE DIV B</t>
  </si>
  <si>
    <t>Wealden Lynx</t>
  </si>
  <si>
    <t>CFX Buzzards</t>
  </si>
  <si>
    <t>CFX Merlins</t>
  </si>
  <si>
    <t>BG Firestarters</t>
  </si>
  <si>
    <t>Halstead Lions</t>
  </si>
  <si>
    <t>Otford Stars</t>
  </si>
  <si>
    <t>CD Phoenix Indigo</t>
  </si>
  <si>
    <t>GOALS FOR</t>
  </si>
  <si>
    <t>GOALS AGAINST</t>
  </si>
  <si>
    <t>GOAL DIFFERENCE</t>
  </si>
  <si>
    <t>GOAL AVERAGE</t>
  </si>
  <si>
    <t>PENALTIES</t>
  </si>
  <si>
    <t>POSITION</t>
  </si>
  <si>
    <t>W</t>
  </si>
  <si>
    <t>L</t>
  </si>
  <si>
    <t>Canx</t>
  </si>
  <si>
    <t>CHECKS</t>
  </si>
  <si>
    <t>Friendly</t>
  </si>
  <si>
    <t>no umpire</t>
  </si>
  <si>
    <t>Cax</t>
  </si>
  <si>
    <t>No umpire</t>
  </si>
  <si>
    <t>Only 5</t>
  </si>
  <si>
    <t>No show</t>
  </si>
  <si>
    <t>No ump</t>
  </si>
  <si>
    <t>only 5</t>
  </si>
  <si>
    <t>Wealden Panthars</t>
  </si>
  <si>
    <t>KC Minis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</si>
</sst>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sz val="11"/>
      <color rgb="FF000000"/>
      <name val="Avenir Book"/>
      <family val="2"/>
    </font>
    <font>
      <sz val="14"/>
      <color rgb="FF000000"/>
      <name val="Avenir Book"/>
      <family val="2"/>
    </font>
    <font>
      <i/>
      <sz val="11"/>
      <color rgb="FFFF0000"/>
      <name val="Avenir Book"/>
      <family val="2"/>
    </font>
    <font>
      <b/>
      <sz val="14"/>
      <color theme="0"/>
      <name val="Avenir Book"/>
      <family val="2"/>
    </font>
    <font>
      <sz val="11"/>
      <color theme="0"/>
      <name val="Avenir Book"/>
      <family val="2"/>
    </font>
    <font>
      <sz val="14"/>
      <color theme="0"/>
      <name val="Avenir Book"/>
      <family val="2"/>
    </font>
    <font>
      <b/>
      <sz val="12"/>
      <color theme="1"/>
      <name val="AveniR"/>
      <family val="2"/>
    </font>
    <font>
      <sz val="12"/>
      <color theme="1"/>
      <name val="AveniR"/>
      <family val="2"/>
    </font>
    <font>
      <b/>
      <sz val="12"/>
      <color theme="0"/>
      <name val="AveniR"/>
      <family val="2"/>
    </font>
    <font>
      <b/>
      <sz val="18"/>
      <color theme="1"/>
      <name val="AveniR"/>
      <family val="2"/>
    </font>
    <font>
      <sz val="18"/>
      <color theme="1"/>
      <name val="AveniR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6" borderId="0" xfId="0" applyFont="1" applyFill="1"/>
    <xf numFmtId="0" fontId="13" fillId="6" borderId="0" xfId="0" applyFont="1" applyFill="1" applyAlignment="1">
      <alignment horizontal="center"/>
    </xf>
    <xf numFmtId="0" fontId="12" fillId="0" borderId="45" xfId="0" applyFont="1" applyBorder="1"/>
    <xf numFmtId="0" fontId="12" fillId="0" borderId="45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78F99-C97D-8341-B67A-4128AD353BF7}">
  <dimension ref="A1:I72"/>
  <sheetViews>
    <sheetView workbookViewId="0">
      <selection activeCell="A3" sqref="A3"/>
    </sheetView>
  </sheetViews>
  <sheetFormatPr defaultColWidth="10.85546875" defaultRowHeight="15"/>
  <cols>
    <col min="1" max="1" width="24.85546875" style="96" customWidth="1"/>
    <col min="2" max="16384" width="10.85546875" style="96"/>
  </cols>
  <sheetData>
    <row r="1" spans="1:9" ht="23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27.95" customHeight="1"/>
    <row r="3" spans="1:9" s="95" customFormat="1" ht="15.75">
      <c r="A3" s="97" t="s">
        <v>1</v>
      </c>
      <c r="B3" s="98" t="s">
        <v>2</v>
      </c>
      <c r="C3" s="98" t="s">
        <v>3</v>
      </c>
      <c r="D3" s="98" t="s">
        <v>4</v>
      </c>
      <c r="E3" s="98" t="s">
        <v>5</v>
      </c>
      <c r="F3" s="98" t="s">
        <v>6</v>
      </c>
      <c r="G3" s="98" t="s">
        <v>7</v>
      </c>
      <c r="H3" s="98" t="s">
        <v>8</v>
      </c>
      <c r="I3" s="98" t="s">
        <v>9</v>
      </c>
    </row>
    <row r="4" spans="1:9">
      <c r="A4" s="99" t="s">
        <v>10</v>
      </c>
      <c r="B4" s="100">
        <f>SUMIF('DIVISION 1'!$A:$A,$A4,'DIVISION 1'!AR:AR)</f>
        <v>0</v>
      </c>
      <c r="C4" s="100">
        <f>SUMIF('DIVISION 1'!$A:$A,$A4,'DIVISION 1'!AS:AS)</f>
        <v>0</v>
      </c>
      <c r="D4" s="100">
        <f>SUMIF('DIVISION 1'!$A:$A,$A4,'DIVISION 1'!AT:AT)</f>
        <v>0</v>
      </c>
      <c r="E4" s="100">
        <f>SUMIF('DIVISION 1'!$A:$A,$A4,'DIVISION 1'!AU:AU)</f>
        <v>0</v>
      </c>
      <c r="F4" s="100">
        <f>SUMIF('DIVISION 1'!$A:$A,$A4,'DIVISION 1'!AV:AV)</f>
        <v>0</v>
      </c>
      <c r="G4" s="100">
        <f>SUMIF('DIVISION 1'!$A:$A,$A4,'DIVISION 1'!AW:AW)</f>
        <v>0</v>
      </c>
      <c r="H4" s="100">
        <f>SUMIF('DIVISION 1'!$A:$A,$A4,'DIVISION 1'!AY:AY)</f>
        <v>0</v>
      </c>
      <c r="I4" s="100">
        <f>SUMIF('DIVISION 1'!$A:$A,$A4,'DIVISION 1'!BA:BA)</f>
        <v>0</v>
      </c>
    </row>
    <row r="5" spans="1:9">
      <c r="A5" s="99" t="s">
        <v>11</v>
      </c>
      <c r="B5" s="100">
        <f>SUMIF('DIVISION 1'!$A:$A,$A5,'DIVISION 1'!AR:AR)</f>
        <v>0</v>
      </c>
      <c r="C5" s="100">
        <f>SUMIF('DIVISION 1'!$A:$A,$A5,'DIVISION 1'!AS:AS)</f>
        <v>0</v>
      </c>
      <c r="D5" s="100">
        <f>SUMIF('DIVISION 1'!$A:$A,$A5,'DIVISION 1'!AT:AT)</f>
        <v>0</v>
      </c>
      <c r="E5" s="100">
        <f>SUMIF('DIVISION 1'!$A:$A,$A5,'DIVISION 1'!AU:AU)</f>
        <v>0</v>
      </c>
      <c r="F5" s="100">
        <f>SUMIF('DIVISION 1'!$A:$A,$A5,'DIVISION 1'!AV:AV)</f>
        <v>0</v>
      </c>
      <c r="G5" s="100">
        <f>SUMIF('DIVISION 1'!$A:$A,$A5,'DIVISION 1'!AW:AW)</f>
        <v>0</v>
      </c>
      <c r="H5" s="100">
        <f>SUMIF('DIVISION 1'!$A:$A,$A5,'DIVISION 1'!AY:AY)</f>
        <v>0</v>
      </c>
      <c r="I5" s="100">
        <f>SUMIF('DIVISION 1'!$A:$A,$A5,'DIVISION 1'!BA:BA)</f>
        <v>0</v>
      </c>
    </row>
    <row r="6" spans="1:9">
      <c r="A6" s="99" t="s">
        <v>12</v>
      </c>
      <c r="B6" s="100">
        <f>SUMIF('DIVISION 1'!$A:$A,$A6,'DIVISION 1'!AR:AR)</f>
        <v>0</v>
      </c>
      <c r="C6" s="100">
        <f>SUMIF('DIVISION 1'!$A:$A,$A6,'DIVISION 1'!AS:AS)</f>
        <v>0</v>
      </c>
      <c r="D6" s="100">
        <f>SUMIF('DIVISION 1'!$A:$A,$A6,'DIVISION 1'!AT:AT)</f>
        <v>0</v>
      </c>
      <c r="E6" s="100">
        <f>SUMIF('DIVISION 1'!$A:$A,$A6,'DIVISION 1'!AU:AU)</f>
        <v>0</v>
      </c>
      <c r="F6" s="100">
        <f>SUMIF('DIVISION 1'!$A:$A,$A6,'DIVISION 1'!AV:AV)</f>
        <v>0</v>
      </c>
      <c r="G6" s="100">
        <f>SUMIF('DIVISION 1'!$A:$A,$A6,'DIVISION 1'!AW:AW)</f>
        <v>0</v>
      </c>
      <c r="H6" s="100">
        <f>SUMIF('DIVISION 1'!$A:$A,$A6,'DIVISION 1'!AY:AY)</f>
        <v>0</v>
      </c>
      <c r="I6" s="100">
        <f>SUMIF('DIVISION 1'!$A:$A,$A6,'DIVISION 1'!BA:BA)</f>
        <v>0</v>
      </c>
    </row>
    <row r="7" spans="1:9">
      <c r="A7" s="99" t="s">
        <v>13</v>
      </c>
      <c r="B7" s="100">
        <f>SUMIF('DIVISION 1'!$A:$A,$A7,'DIVISION 1'!AR:AR)</f>
        <v>0</v>
      </c>
      <c r="C7" s="100">
        <f>SUMIF('DIVISION 1'!$A:$A,$A7,'DIVISION 1'!AS:AS)</f>
        <v>0</v>
      </c>
      <c r="D7" s="100">
        <f>SUMIF('DIVISION 1'!$A:$A,$A7,'DIVISION 1'!AT:AT)</f>
        <v>0</v>
      </c>
      <c r="E7" s="100">
        <f>SUMIF('DIVISION 1'!$A:$A,$A7,'DIVISION 1'!AU:AU)</f>
        <v>0</v>
      </c>
      <c r="F7" s="100">
        <f>SUMIF('DIVISION 1'!$A:$A,$A7,'DIVISION 1'!AV:AV)</f>
        <v>0</v>
      </c>
      <c r="G7" s="100">
        <f>SUMIF('DIVISION 1'!$A:$A,$A7,'DIVISION 1'!AW:AW)</f>
        <v>0</v>
      </c>
      <c r="H7" s="100">
        <f>SUMIF('DIVISION 1'!$A:$A,$A7,'DIVISION 1'!AY:AY)</f>
        <v>0</v>
      </c>
      <c r="I7" s="100">
        <f>SUMIF('DIVISION 1'!$A:$A,$A7,'DIVISION 1'!BA:BA)</f>
        <v>0</v>
      </c>
    </row>
    <row r="8" spans="1:9">
      <c r="A8" s="99" t="s">
        <v>14</v>
      </c>
      <c r="B8" s="100">
        <f>SUMIF('DIVISION 1'!$A:$A,$A8,'DIVISION 1'!AR:AR)</f>
        <v>0</v>
      </c>
      <c r="C8" s="100">
        <f>SUMIF('DIVISION 1'!$A:$A,$A8,'DIVISION 1'!AS:AS)</f>
        <v>0</v>
      </c>
      <c r="D8" s="100">
        <f>SUMIF('DIVISION 1'!$A:$A,$A8,'DIVISION 1'!AT:AT)</f>
        <v>0</v>
      </c>
      <c r="E8" s="100">
        <f>SUMIF('DIVISION 1'!$A:$A,$A8,'DIVISION 1'!AU:AU)</f>
        <v>0</v>
      </c>
      <c r="F8" s="100">
        <f>SUMIF('DIVISION 1'!$A:$A,$A8,'DIVISION 1'!AV:AV)</f>
        <v>0</v>
      </c>
      <c r="G8" s="100">
        <f>SUMIF('DIVISION 1'!$A:$A,$A8,'DIVISION 1'!AW:AW)</f>
        <v>0</v>
      </c>
      <c r="H8" s="100">
        <f>SUMIF('DIVISION 1'!$A:$A,$A8,'DIVISION 1'!AY:AY)</f>
        <v>0</v>
      </c>
      <c r="I8" s="100">
        <f>SUMIF('DIVISION 1'!$A:$A,$A8,'DIVISION 1'!BA:BA)</f>
        <v>0</v>
      </c>
    </row>
    <row r="9" spans="1:9">
      <c r="A9" s="99" t="s">
        <v>15</v>
      </c>
      <c r="B9" s="100">
        <f>SUMIF('DIVISION 1'!$A:$A,$A9,'DIVISION 1'!AR:AR)</f>
        <v>0</v>
      </c>
      <c r="C9" s="100">
        <f>SUMIF('DIVISION 1'!$A:$A,$A9,'DIVISION 1'!AS:AS)</f>
        <v>0</v>
      </c>
      <c r="D9" s="100">
        <f>SUMIF('DIVISION 1'!$A:$A,$A9,'DIVISION 1'!AT:AT)</f>
        <v>0</v>
      </c>
      <c r="E9" s="100">
        <f>SUMIF('DIVISION 1'!$A:$A,$A9,'DIVISION 1'!AU:AU)</f>
        <v>0</v>
      </c>
      <c r="F9" s="100">
        <f>SUMIF('DIVISION 1'!$A:$A,$A9,'DIVISION 1'!AV:AV)</f>
        <v>0</v>
      </c>
      <c r="G9" s="100">
        <f>SUMIF('DIVISION 1'!$A:$A,$A9,'DIVISION 1'!AW:AW)</f>
        <v>0</v>
      </c>
      <c r="H9" s="100">
        <f>SUMIF('DIVISION 1'!$A:$A,$A9,'DIVISION 1'!AY:AY)</f>
        <v>0</v>
      </c>
      <c r="I9" s="100">
        <f>SUMIF('DIVISION 1'!$A:$A,$A9,'DIVISION 1'!BA:BA)</f>
        <v>0</v>
      </c>
    </row>
    <row r="10" spans="1:9">
      <c r="A10" s="99" t="s">
        <v>16</v>
      </c>
      <c r="B10" s="100">
        <f>SUMIF('DIVISION 1'!$A:$A,$A10,'DIVISION 1'!AR:AR)</f>
        <v>0</v>
      </c>
      <c r="C10" s="100">
        <f>SUMIF('DIVISION 1'!$A:$A,$A10,'DIVISION 1'!AS:AS)</f>
        <v>0</v>
      </c>
      <c r="D10" s="100">
        <f>SUMIF('DIVISION 1'!$A:$A,$A10,'DIVISION 1'!AT:AT)</f>
        <v>0</v>
      </c>
      <c r="E10" s="100">
        <f>SUMIF('DIVISION 1'!$A:$A,$A10,'DIVISION 1'!AU:AU)</f>
        <v>0</v>
      </c>
      <c r="F10" s="100">
        <f>SUMIF('DIVISION 1'!$A:$A,$A10,'DIVISION 1'!AV:AV)</f>
        <v>0</v>
      </c>
      <c r="G10" s="100">
        <f>SUMIF('DIVISION 1'!$A:$A,$A10,'DIVISION 1'!AW:AW)</f>
        <v>0</v>
      </c>
      <c r="H10" s="100">
        <f>SUMIF('DIVISION 1'!$A:$A,$A10,'DIVISION 1'!AY:AY)</f>
        <v>0</v>
      </c>
      <c r="I10" s="100">
        <f>SUMIF('DIVISION 1'!$A:$A,$A10,'DIVISION 1'!BA:BA)</f>
        <v>0</v>
      </c>
    </row>
    <row r="11" spans="1:9" ht="27.95" customHeight="1"/>
    <row r="12" spans="1:9" ht="15.75">
      <c r="A12" s="97" t="s">
        <v>17</v>
      </c>
      <c r="B12" s="98" t="s">
        <v>2</v>
      </c>
      <c r="C12" s="98" t="s">
        <v>3</v>
      </c>
      <c r="D12" s="98" t="s">
        <v>4</v>
      </c>
      <c r="E12" s="98" t="s">
        <v>5</v>
      </c>
      <c r="F12" s="98" t="s">
        <v>6</v>
      </c>
      <c r="G12" s="98" t="s">
        <v>7</v>
      </c>
      <c r="H12" s="98" t="s">
        <v>8</v>
      </c>
      <c r="I12" s="98" t="s">
        <v>9</v>
      </c>
    </row>
    <row r="13" spans="1:9">
      <c r="A13" s="99" t="s">
        <v>18</v>
      </c>
      <c r="B13" s="100">
        <f>SUMIF('DIVISION 2'!$A:$A,$A13,'DIVISION 2'!AR:AR)</f>
        <v>0</v>
      </c>
      <c r="C13" s="100">
        <f>SUMIF('DIVISION 2'!$A:$A,$A13,'DIVISION 2'!AS:AS)</f>
        <v>0</v>
      </c>
      <c r="D13" s="100">
        <f>SUMIF('DIVISION 2'!$A:$A,$A13,'DIVISION 2'!AT:AT)</f>
        <v>0</v>
      </c>
      <c r="E13" s="100">
        <f>SUMIF('DIVISION 2'!$A:$A,$A13,'DIVISION 2'!AU:AU)</f>
        <v>0</v>
      </c>
      <c r="F13" s="100">
        <f>SUMIF('DIVISION 2'!$A:$A,$A13,'DIVISION 2'!AV:AV)</f>
        <v>0</v>
      </c>
      <c r="G13" s="100">
        <f>SUMIF('DIVISION 2'!$A:$A,$A13,'DIVISION 2'!AW:AW)</f>
        <v>0</v>
      </c>
      <c r="H13" s="100">
        <f>SUMIF('DIVISION 2'!$A:$A,$A13,'DIVISION 2'!AY:AY)</f>
        <v>0</v>
      </c>
      <c r="I13" s="100">
        <f>SUMIF('DIVISION 2'!$A:$A,$A13,'DIVISION 2'!BA:BA)</f>
        <v>0</v>
      </c>
    </row>
    <row r="14" spans="1:9">
      <c r="A14" s="99" t="s">
        <v>19</v>
      </c>
      <c r="B14" s="100">
        <f>SUMIF('DIVISION 2'!$A:$A,$A14,'DIVISION 2'!AR:AR)</f>
        <v>0</v>
      </c>
      <c r="C14" s="100">
        <f>SUMIF('DIVISION 2'!$A:$A,$A14,'DIVISION 2'!AS:AS)</f>
        <v>0</v>
      </c>
      <c r="D14" s="100">
        <f>SUMIF('DIVISION 2'!$A:$A,$A14,'DIVISION 2'!AT:AT)</f>
        <v>0</v>
      </c>
      <c r="E14" s="100">
        <f>SUMIF('DIVISION 2'!$A:$A,$A14,'DIVISION 2'!AU:AU)</f>
        <v>0</v>
      </c>
      <c r="F14" s="100">
        <f>SUMIF('DIVISION 2'!$A:$A,$A14,'DIVISION 2'!AV:AV)</f>
        <v>0</v>
      </c>
      <c r="G14" s="100">
        <f>SUMIF('DIVISION 2'!$A:$A,$A14,'DIVISION 2'!AW:AW)</f>
        <v>0</v>
      </c>
      <c r="H14" s="100">
        <f>SUMIF('DIVISION 2'!$A:$A,$A14,'DIVISION 2'!AY:AY)</f>
        <v>0</v>
      </c>
      <c r="I14" s="100">
        <f>SUMIF('DIVISION 2'!$A:$A,$A14,'DIVISION 2'!BA:BA)</f>
        <v>0</v>
      </c>
    </row>
    <row r="15" spans="1:9">
      <c r="A15" s="99" t="s">
        <v>20</v>
      </c>
      <c r="B15" s="100">
        <f>SUMIF('DIVISION 2'!$A:$A,$A15,'DIVISION 2'!AR:AR)</f>
        <v>0</v>
      </c>
      <c r="C15" s="100">
        <f>SUMIF('DIVISION 2'!$A:$A,$A15,'DIVISION 2'!AS:AS)</f>
        <v>0</v>
      </c>
      <c r="D15" s="100">
        <f>SUMIF('DIVISION 2'!$A:$A,$A15,'DIVISION 2'!AT:AT)</f>
        <v>0</v>
      </c>
      <c r="E15" s="100">
        <f>SUMIF('DIVISION 2'!$A:$A,$A15,'DIVISION 2'!AU:AU)</f>
        <v>0</v>
      </c>
      <c r="F15" s="100">
        <f>SUMIF('DIVISION 2'!$A:$A,$A15,'DIVISION 2'!AV:AV)</f>
        <v>0</v>
      </c>
      <c r="G15" s="100">
        <f>SUMIF('DIVISION 2'!$A:$A,$A15,'DIVISION 2'!AW:AW)</f>
        <v>0</v>
      </c>
      <c r="H15" s="100">
        <f>SUMIF('DIVISION 2'!$A:$A,$A15,'DIVISION 2'!AY:AY)</f>
        <v>0</v>
      </c>
      <c r="I15" s="100">
        <f>SUMIF('DIVISION 2'!$A:$A,$A15,'DIVISION 2'!BA:BA)</f>
        <v>0</v>
      </c>
    </row>
    <row r="16" spans="1:9">
      <c r="A16" s="99" t="s">
        <v>21</v>
      </c>
      <c r="B16" s="100">
        <f>SUMIF('DIVISION 2'!$A:$A,$A16,'DIVISION 2'!AR:AR)</f>
        <v>0</v>
      </c>
      <c r="C16" s="100">
        <f>SUMIF('DIVISION 2'!$A:$A,$A16,'DIVISION 2'!AS:AS)</f>
        <v>0</v>
      </c>
      <c r="D16" s="100">
        <f>SUMIF('DIVISION 2'!$A:$A,$A16,'DIVISION 2'!AT:AT)</f>
        <v>0</v>
      </c>
      <c r="E16" s="100">
        <f>SUMIF('DIVISION 2'!$A:$A,$A16,'DIVISION 2'!AU:AU)</f>
        <v>0</v>
      </c>
      <c r="F16" s="100">
        <f>SUMIF('DIVISION 2'!$A:$A,$A16,'DIVISION 2'!AV:AV)</f>
        <v>0</v>
      </c>
      <c r="G16" s="100">
        <f>SUMIF('DIVISION 2'!$A:$A,$A16,'DIVISION 2'!AW:AW)</f>
        <v>0</v>
      </c>
      <c r="H16" s="100">
        <f>SUMIF('DIVISION 2'!$A:$A,$A16,'DIVISION 2'!AY:AY)</f>
        <v>0</v>
      </c>
      <c r="I16" s="100">
        <f>SUMIF('DIVISION 2'!$A:$A,$A16,'DIVISION 2'!BA:BA)</f>
        <v>0</v>
      </c>
    </row>
    <row r="17" spans="1:9">
      <c r="A17" s="99" t="s">
        <v>22</v>
      </c>
      <c r="B17" s="100">
        <f>SUMIF('DIVISION 2'!$A:$A,$A17,'DIVISION 2'!AR:AR)</f>
        <v>0</v>
      </c>
      <c r="C17" s="100">
        <f>SUMIF('DIVISION 2'!$A:$A,$A17,'DIVISION 2'!AS:AS)</f>
        <v>0</v>
      </c>
      <c r="D17" s="100">
        <f>SUMIF('DIVISION 2'!$A:$A,$A17,'DIVISION 2'!AT:AT)</f>
        <v>0</v>
      </c>
      <c r="E17" s="100">
        <f>SUMIF('DIVISION 2'!$A:$A,$A17,'DIVISION 2'!AU:AU)</f>
        <v>0</v>
      </c>
      <c r="F17" s="100">
        <f>SUMIF('DIVISION 2'!$A:$A,$A17,'DIVISION 2'!AV:AV)</f>
        <v>0</v>
      </c>
      <c r="G17" s="100">
        <f>SUMIF('DIVISION 2'!$A:$A,$A17,'DIVISION 2'!AW:AW)</f>
        <v>0</v>
      </c>
      <c r="H17" s="100">
        <f>SUMIF('DIVISION 2'!$A:$A,$A17,'DIVISION 2'!AY:AY)</f>
        <v>0</v>
      </c>
      <c r="I17" s="100">
        <f>SUMIF('DIVISION 2'!$A:$A,$A17,'DIVISION 2'!BA:BA)</f>
        <v>0</v>
      </c>
    </row>
    <row r="18" spans="1:9">
      <c r="A18" s="99" t="s">
        <v>23</v>
      </c>
      <c r="B18" s="100">
        <f>SUMIF('DIVISION 2'!$A:$A,$A18,'DIVISION 2'!AR:AR)</f>
        <v>0</v>
      </c>
      <c r="C18" s="100">
        <f>SUMIF('DIVISION 2'!$A:$A,$A18,'DIVISION 2'!AS:AS)</f>
        <v>0</v>
      </c>
      <c r="D18" s="100">
        <f>SUMIF('DIVISION 2'!$A:$A,$A18,'DIVISION 2'!AT:AT)</f>
        <v>0</v>
      </c>
      <c r="E18" s="100">
        <f>SUMIF('DIVISION 2'!$A:$A,$A18,'DIVISION 2'!AU:AU)</f>
        <v>0</v>
      </c>
      <c r="F18" s="100">
        <f>SUMIF('DIVISION 2'!$A:$A,$A18,'DIVISION 2'!AV:AV)</f>
        <v>0</v>
      </c>
      <c r="G18" s="100">
        <f>SUMIF('DIVISION 2'!$A:$A,$A18,'DIVISION 2'!AW:AW)</f>
        <v>0</v>
      </c>
      <c r="H18" s="100">
        <f>SUMIF('DIVISION 2'!$A:$A,$A18,'DIVISION 2'!AY:AY)</f>
        <v>0</v>
      </c>
      <c r="I18" s="100">
        <f>SUMIF('DIVISION 2'!$A:$A,$A18,'DIVISION 2'!BA:BA)</f>
        <v>0</v>
      </c>
    </row>
    <row r="19" spans="1:9">
      <c r="A19" s="99" t="s">
        <v>24</v>
      </c>
      <c r="B19" s="100">
        <f>SUMIF('DIVISION 2'!$A:$A,$A19,'DIVISION 2'!AR:AR)</f>
        <v>0</v>
      </c>
      <c r="C19" s="100">
        <f>SUMIF('DIVISION 2'!$A:$A,$A19,'DIVISION 2'!AS:AS)</f>
        <v>0</v>
      </c>
      <c r="D19" s="100">
        <f>SUMIF('DIVISION 2'!$A:$A,$A19,'DIVISION 2'!AT:AT)</f>
        <v>0</v>
      </c>
      <c r="E19" s="100">
        <f>SUMIF('DIVISION 2'!$A:$A,$A19,'DIVISION 2'!AU:AU)</f>
        <v>0</v>
      </c>
      <c r="F19" s="100">
        <f>SUMIF('DIVISION 2'!$A:$A,$A19,'DIVISION 2'!AV:AV)</f>
        <v>0</v>
      </c>
      <c r="G19" s="100">
        <f>SUMIF('DIVISION 2'!$A:$A,$A19,'DIVISION 2'!AW:AW)</f>
        <v>0</v>
      </c>
      <c r="H19" s="100">
        <f>SUMIF('DIVISION 2'!$A:$A,$A19,'DIVISION 2'!AY:AY)</f>
        <v>0</v>
      </c>
      <c r="I19" s="100">
        <f>SUMIF('DIVISION 2'!$A:$A,$A19,'DIVISION 2'!BA:BA)</f>
        <v>0</v>
      </c>
    </row>
    <row r="20" spans="1:9" ht="27.95" customHeight="1"/>
    <row r="21" spans="1:9" ht="15.75">
      <c r="A21" s="97" t="s">
        <v>25</v>
      </c>
      <c r="B21" s="98" t="s">
        <v>2</v>
      </c>
      <c r="C21" s="98" t="s">
        <v>3</v>
      </c>
      <c r="D21" s="98" t="s">
        <v>4</v>
      </c>
      <c r="E21" s="98" t="s">
        <v>5</v>
      </c>
      <c r="F21" s="98" t="s">
        <v>6</v>
      </c>
      <c r="G21" s="98" t="s">
        <v>7</v>
      </c>
      <c r="H21" s="98" t="s">
        <v>8</v>
      </c>
      <c r="I21" s="98" t="s">
        <v>9</v>
      </c>
    </row>
    <row r="22" spans="1:9">
      <c r="A22" s="99" t="s">
        <v>26</v>
      </c>
      <c r="B22" s="100">
        <f>SUMIF('DIVISION 3'!$A:$A,$A22,'DIVISION 3'!AR:AR)</f>
        <v>0</v>
      </c>
      <c r="C22" s="100">
        <f>SUMIF('DIVISION 3'!$A:$A,$A22,'DIVISION 3'!AS:AS)</f>
        <v>0</v>
      </c>
      <c r="D22" s="100">
        <f>SUMIF('DIVISION 3'!$A:$A,$A22,'DIVISION 3'!AT:AT)</f>
        <v>0</v>
      </c>
      <c r="E22" s="100">
        <f>SUMIF('DIVISION 3'!$A:$A,$A22,'DIVISION 3'!AU:AU)</f>
        <v>0</v>
      </c>
      <c r="F22" s="100">
        <f>SUMIF('DIVISION 3'!$A:$A,$A22,'DIVISION 3'!AV:AV)</f>
        <v>0</v>
      </c>
      <c r="G22" s="100">
        <f>SUMIF('DIVISION 3'!$A:$A,$A22,'DIVISION 3'!AW:AW)</f>
        <v>0</v>
      </c>
      <c r="H22" s="100">
        <f>SUMIF('DIVISION 3'!$A:$A,$A22,'DIVISION 3'!AY:AY)</f>
        <v>0</v>
      </c>
      <c r="I22" s="100">
        <f>SUMIF('DIVISION 3'!$A:$A,$A22,'DIVISION 3'!BA:BA)</f>
        <v>0</v>
      </c>
    </row>
    <row r="23" spans="1:9">
      <c r="A23" s="99" t="s">
        <v>27</v>
      </c>
      <c r="B23" s="100">
        <f>SUMIF('DIVISION 3'!$A:$A,$A23,'DIVISION 3'!AR:AR)</f>
        <v>0</v>
      </c>
      <c r="C23" s="100">
        <f>SUMIF('DIVISION 3'!$A:$A,$A23,'DIVISION 3'!AS:AS)</f>
        <v>0</v>
      </c>
      <c r="D23" s="100">
        <f>SUMIF('DIVISION 3'!$A:$A,$A23,'DIVISION 3'!AT:AT)</f>
        <v>0</v>
      </c>
      <c r="E23" s="100">
        <f>SUMIF('DIVISION 3'!$A:$A,$A23,'DIVISION 3'!AU:AU)</f>
        <v>0</v>
      </c>
      <c r="F23" s="100">
        <f>SUMIF('DIVISION 3'!$A:$A,$A23,'DIVISION 3'!AV:AV)</f>
        <v>0</v>
      </c>
      <c r="G23" s="100">
        <f>SUMIF('DIVISION 3'!$A:$A,$A23,'DIVISION 3'!AW:AW)</f>
        <v>0</v>
      </c>
      <c r="H23" s="100">
        <f>SUMIF('DIVISION 3'!$A:$A,$A23,'DIVISION 3'!AY:AY)</f>
        <v>0</v>
      </c>
      <c r="I23" s="100">
        <f>SUMIF('DIVISION 3'!$A:$A,$A23,'DIVISION 3'!BA:BA)</f>
        <v>0</v>
      </c>
    </row>
    <row r="24" spans="1:9">
      <c r="A24" s="99" t="s">
        <v>28</v>
      </c>
      <c r="B24" s="100">
        <f>SUMIF('DIVISION 3'!$A:$A,$A24,'DIVISION 3'!AR:AR)</f>
        <v>0</v>
      </c>
      <c r="C24" s="100">
        <f>SUMIF('DIVISION 3'!$A:$A,$A24,'DIVISION 3'!AS:AS)</f>
        <v>0</v>
      </c>
      <c r="D24" s="100">
        <f>SUMIF('DIVISION 3'!$A:$A,$A24,'DIVISION 3'!AT:AT)</f>
        <v>0</v>
      </c>
      <c r="E24" s="100">
        <f>SUMIF('DIVISION 3'!$A:$A,$A24,'DIVISION 3'!AU:AU)</f>
        <v>0</v>
      </c>
      <c r="F24" s="100">
        <f>SUMIF('DIVISION 3'!$A:$A,$A24,'DIVISION 3'!AV:AV)</f>
        <v>0</v>
      </c>
      <c r="G24" s="100">
        <f>SUMIF('DIVISION 3'!$A:$A,$A24,'DIVISION 3'!AW:AW)</f>
        <v>0</v>
      </c>
      <c r="H24" s="100">
        <f>SUMIF('DIVISION 3'!$A:$A,$A24,'DIVISION 3'!AY:AY)</f>
        <v>0</v>
      </c>
      <c r="I24" s="100">
        <f>SUMIF('DIVISION 3'!$A:$A,$A24,'DIVISION 3'!BA:BA)</f>
        <v>0</v>
      </c>
    </row>
    <row r="25" spans="1:9">
      <c r="A25" s="99" t="s">
        <v>29</v>
      </c>
      <c r="B25" s="100">
        <f>SUMIF('DIVISION 3'!$A:$A,$A25,'DIVISION 3'!AR:AR)</f>
        <v>0</v>
      </c>
      <c r="C25" s="100">
        <f>SUMIF('DIVISION 3'!$A:$A,$A25,'DIVISION 3'!AS:AS)</f>
        <v>0</v>
      </c>
      <c r="D25" s="100">
        <f>SUMIF('DIVISION 3'!$A:$A,$A25,'DIVISION 3'!AT:AT)</f>
        <v>0</v>
      </c>
      <c r="E25" s="100">
        <f>SUMIF('DIVISION 3'!$A:$A,$A25,'DIVISION 3'!AU:AU)</f>
        <v>0</v>
      </c>
      <c r="F25" s="100">
        <f>SUMIF('DIVISION 3'!$A:$A,$A25,'DIVISION 3'!AV:AV)</f>
        <v>0</v>
      </c>
      <c r="G25" s="100">
        <f>SUMIF('DIVISION 3'!$A:$A,$A25,'DIVISION 3'!AW:AW)</f>
        <v>0</v>
      </c>
      <c r="H25" s="100">
        <f>SUMIF('DIVISION 3'!$A:$A,$A25,'DIVISION 3'!AY:AY)</f>
        <v>0</v>
      </c>
      <c r="I25" s="100">
        <f>SUMIF('DIVISION 3'!$A:$A,$A25,'DIVISION 3'!BA:BA)</f>
        <v>0</v>
      </c>
    </row>
    <row r="26" spans="1:9">
      <c r="A26" s="99" t="s">
        <v>30</v>
      </c>
      <c r="B26" s="100">
        <f>SUMIF('DIVISION 3'!$A:$A,$A26,'DIVISION 3'!AR:AR)</f>
        <v>0</v>
      </c>
      <c r="C26" s="100">
        <f>SUMIF('DIVISION 3'!$A:$A,$A26,'DIVISION 3'!AS:AS)</f>
        <v>0</v>
      </c>
      <c r="D26" s="100">
        <f>SUMIF('DIVISION 3'!$A:$A,$A26,'DIVISION 3'!AT:AT)</f>
        <v>0</v>
      </c>
      <c r="E26" s="100">
        <f>SUMIF('DIVISION 3'!$A:$A,$A26,'DIVISION 3'!AU:AU)</f>
        <v>0</v>
      </c>
      <c r="F26" s="100">
        <f>SUMIF('DIVISION 3'!$A:$A,$A26,'DIVISION 3'!AV:AV)</f>
        <v>0</v>
      </c>
      <c r="G26" s="100">
        <f>SUMIF('DIVISION 3'!$A:$A,$A26,'DIVISION 3'!AW:AW)</f>
        <v>0</v>
      </c>
      <c r="H26" s="100">
        <f>SUMIF('DIVISION 3'!$A:$A,$A26,'DIVISION 3'!AY:AY)</f>
        <v>0</v>
      </c>
      <c r="I26" s="100">
        <f>SUMIF('DIVISION 3'!$A:$A,$A26,'DIVISION 3'!BA:BA)</f>
        <v>0</v>
      </c>
    </row>
    <row r="27" spans="1:9">
      <c r="A27" s="99" t="s">
        <v>31</v>
      </c>
      <c r="B27" s="100">
        <f>SUMIF('DIVISION 3'!$A:$A,$A27,'DIVISION 3'!AR:AR)</f>
        <v>0</v>
      </c>
      <c r="C27" s="100">
        <f>SUMIF('DIVISION 3'!$A:$A,$A27,'DIVISION 3'!AS:AS)</f>
        <v>0</v>
      </c>
      <c r="D27" s="100">
        <f>SUMIF('DIVISION 3'!$A:$A,$A27,'DIVISION 3'!AT:AT)</f>
        <v>0</v>
      </c>
      <c r="E27" s="100">
        <f>SUMIF('DIVISION 3'!$A:$A,$A27,'DIVISION 3'!AU:AU)</f>
        <v>0</v>
      </c>
      <c r="F27" s="100">
        <f>SUMIF('DIVISION 3'!$A:$A,$A27,'DIVISION 3'!AV:AV)</f>
        <v>0</v>
      </c>
      <c r="G27" s="100">
        <f>SUMIF('DIVISION 3'!$A:$A,$A27,'DIVISION 3'!AW:AW)</f>
        <v>0</v>
      </c>
      <c r="H27" s="100">
        <f>SUMIF('DIVISION 3'!$A:$A,$A27,'DIVISION 3'!AY:AY)</f>
        <v>0</v>
      </c>
      <c r="I27" s="100">
        <f>SUMIF('DIVISION 3'!$A:$A,$A27,'DIVISION 3'!BA:BA)</f>
        <v>0</v>
      </c>
    </row>
    <row r="28" spans="1:9">
      <c r="A28" s="99" t="s">
        <v>32</v>
      </c>
      <c r="B28" s="100">
        <f>SUMIF('DIVISION 3'!$A:$A,$A28,'DIVISION 3'!AR:AR)</f>
        <v>0</v>
      </c>
      <c r="C28" s="100">
        <f>SUMIF('DIVISION 3'!$A:$A,$A28,'DIVISION 3'!AS:AS)</f>
        <v>0</v>
      </c>
      <c r="D28" s="100">
        <f>SUMIF('DIVISION 3'!$A:$A,$A28,'DIVISION 3'!AT:AT)</f>
        <v>0</v>
      </c>
      <c r="E28" s="100">
        <f>SUMIF('DIVISION 3'!$A:$A,$A28,'DIVISION 3'!AU:AU)</f>
        <v>0</v>
      </c>
      <c r="F28" s="100">
        <f>SUMIF('DIVISION 3'!$A:$A,$A28,'DIVISION 3'!AV:AV)</f>
        <v>0</v>
      </c>
      <c r="G28" s="100">
        <f>SUMIF('DIVISION 3'!$A:$A,$A28,'DIVISION 3'!AW:AW)</f>
        <v>0</v>
      </c>
      <c r="H28" s="100">
        <f>SUMIF('DIVISION 3'!$A:$A,$A28,'DIVISION 3'!AY:AY)</f>
        <v>0</v>
      </c>
      <c r="I28" s="100">
        <f>SUMIF('DIVISION 3'!$A:$A,$A28,'DIVISION 3'!BA:BA)</f>
        <v>0</v>
      </c>
    </row>
    <row r="29" spans="1:9" ht="27.95" customHeight="1"/>
    <row r="30" spans="1:9" ht="15.75">
      <c r="A30" s="97" t="s">
        <v>33</v>
      </c>
      <c r="B30" s="98" t="s">
        <v>2</v>
      </c>
      <c r="C30" s="98" t="s">
        <v>3</v>
      </c>
      <c r="D30" s="98" t="s">
        <v>4</v>
      </c>
      <c r="E30" s="98" t="s">
        <v>5</v>
      </c>
      <c r="F30" s="98" t="s">
        <v>6</v>
      </c>
      <c r="G30" s="98" t="s">
        <v>7</v>
      </c>
      <c r="H30" s="98" t="s">
        <v>8</v>
      </c>
      <c r="I30" s="98" t="s">
        <v>9</v>
      </c>
    </row>
    <row r="31" spans="1:9">
      <c r="A31" s="99" t="s">
        <v>34</v>
      </c>
      <c r="B31" s="100">
        <f>SUMIF('DIVISION 4'!$A:$A,$A31,'DIVISION 4'!AR:AR)</f>
        <v>0</v>
      </c>
      <c r="C31" s="100">
        <f>SUMIF('DIVISION 4'!$A:$A,$A31,'DIVISION 4'!AS:AS)</f>
        <v>0</v>
      </c>
      <c r="D31" s="100">
        <f>SUMIF('DIVISION 4'!$A:$A,$A31,'DIVISION 4'!AT:AT)</f>
        <v>0</v>
      </c>
      <c r="E31" s="100">
        <f>SUMIF('DIVISION 4'!$A:$A,$A31,'DIVISION 4'!AU:AU)</f>
        <v>0</v>
      </c>
      <c r="F31" s="100">
        <f>SUMIF('DIVISION 4'!$A:$A,$A31,'DIVISION 4'!AV:AV)</f>
        <v>0</v>
      </c>
      <c r="G31" s="100">
        <f>SUMIF('DIVISION 4'!$A:$A,$A31,'DIVISION 4'!AW:AW)</f>
        <v>0</v>
      </c>
      <c r="H31" s="100">
        <f>SUMIF('DIVISION 4'!$A:$A,$A31,'DIVISION 4'!AY:AY)</f>
        <v>0</v>
      </c>
      <c r="I31" s="100">
        <f>SUMIF('DIVISION 4'!$A:$A,$A31,'DIVISION 4'!BA:BA)</f>
        <v>0</v>
      </c>
    </row>
    <row r="32" spans="1:9">
      <c r="A32" s="99" t="s">
        <v>35</v>
      </c>
      <c r="B32" s="100">
        <f>SUMIF('DIVISION 4'!$A:$A,$A32,'DIVISION 4'!AR:AR)</f>
        <v>0</v>
      </c>
      <c r="C32" s="100">
        <f>SUMIF('DIVISION 4'!$A:$A,$A32,'DIVISION 4'!AS:AS)</f>
        <v>0</v>
      </c>
      <c r="D32" s="100">
        <f>SUMIF('DIVISION 4'!$A:$A,$A32,'DIVISION 4'!AT:AT)</f>
        <v>0</v>
      </c>
      <c r="E32" s="100">
        <f>SUMIF('DIVISION 4'!$A:$A,$A32,'DIVISION 4'!AU:AU)</f>
        <v>0</v>
      </c>
      <c r="F32" s="100">
        <f>SUMIF('DIVISION 4'!$A:$A,$A32,'DIVISION 4'!AV:AV)</f>
        <v>0</v>
      </c>
      <c r="G32" s="100">
        <f>SUMIF('DIVISION 4'!$A:$A,$A32,'DIVISION 4'!AW:AW)</f>
        <v>0</v>
      </c>
      <c r="H32" s="100">
        <f>SUMIF('DIVISION 4'!$A:$A,$A32,'DIVISION 4'!AY:AY)</f>
        <v>0</v>
      </c>
      <c r="I32" s="100">
        <f>SUMIF('DIVISION 4'!$A:$A,$A32,'DIVISION 4'!BA:BA)</f>
        <v>0</v>
      </c>
    </row>
    <row r="33" spans="1:9">
      <c r="A33" s="99" t="s">
        <v>36</v>
      </c>
      <c r="B33" s="100">
        <f>SUMIF('DIVISION 4'!$A:$A,$A33,'DIVISION 4'!AR:AR)</f>
        <v>0</v>
      </c>
      <c r="C33" s="100">
        <f>SUMIF('DIVISION 4'!$A:$A,$A33,'DIVISION 4'!AS:AS)</f>
        <v>0</v>
      </c>
      <c r="D33" s="100">
        <f>SUMIF('DIVISION 4'!$A:$A,$A33,'DIVISION 4'!AT:AT)</f>
        <v>0</v>
      </c>
      <c r="E33" s="100">
        <f>SUMIF('DIVISION 4'!$A:$A,$A33,'DIVISION 4'!AU:AU)</f>
        <v>0</v>
      </c>
      <c r="F33" s="100">
        <f>SUMIF('DIVISION 4'!$A:$A,$A33,'DIVISION 4'!AV:AV)</f>
        <v>0</v>
      </c>
      <c r="G33" s="100">
        <f>SUMIF('DIVISION 4'!$A:$A,$A33,'DIVISION 4'!AW:AW)</f>
        <v>0</v>
      </c>
      <c r="H33" s="100">
        <f>SUMIF('DIVISION 4'!$A:$A,$A33,'DIVISION 4'!AY:AY)</f>
        <v>0</v>
      </c>
      <c r="I33" s="100">
        <f>SUMIF('DIVISION 4'!$A:$A,$A33,'DIVISION 4'!BA:BA)</f>
        <v>0</v>
      </c>
    </row>
    <row r="34" spans="1:9">
      <c r="A34" s="99" t="s">
        <v>37</v>
      </c>
      <c r="B34" s="100">
        <f>SUMIF('DIVISION 4'!$A:$A,$A34,'DIVISION 4'!AR:AR)</f>
        <v>0</v>
      </c>
      <c r="C34" s="100">
        <f>SUMIF('DIVISION 4'!$A:$A,$A34,'DIVISION 4'!AS:AS)</f>
        <v>0</v>
      </c>
      <c r="D34" s="100">
        <f>SUMIF('DIVISION 4'!$A:$A,$A34,'DIVISION 4'!AT:AT)</f>
        <v>0</v>
      </c>
      <c r="E34" s="100">
        <f>SUMIF('DIVISION 4'!$A:$A,$A34,'DIVISION 4'!AU:AU)</f>
        <v>0</v>
      </c>
      <c r="F34" s="100">
        <f>SUMIF('DIVISION 4'!$A:$A,$A34,'DIVISION 4'!AV:AV)</f>
        <v>0</v>
      </c>
      <c r="G34" s="100">
        <f>SUMIF('DIVISION 4'!$A:$A,$A34,'DIVISION 4'!AW:AW)</f>
        <v>0</v>
      </c>
      <c r="H34" s="100">
        <f>SUMIF('DIVISION 4'!$A:$A,$A34,'DIVISION 4'!AY:AY)</f>
        <v>0</v>
      </c>
      <c r="I34" s="100">
        <f>SUMIF('DIVISION 4'!$A:$A,$A34,'DIVISION 4'!BA:BA)</f>
        <v>0</v>
      </c>
    </row>
    <row r="35" spans="1:9">
      <c r="A35" s="99" t="s">
        <v>38</v>
      </c>
      <c r="B35" s="100">
        <f>SUMIF('DIVISION 4'!$A:$A,$A35,'DIVISION 4'!AR:AR)</f>
        <v>0</v>
      </c>
      <c r="C35" s="100">
        <f>SUMIF('DIVISION 4'!$A:$A,$A35,'DIVISION 4'!AS:AS)</f>
        <v>0</v>
      </c>
      <c r="D35" s="100">
        <f>SUMIF('DIVISION 4'!$A:$A,$A35,'DIVISION 4'!AT:AT)</f>
        <v>0</v>
      </c>
      <c r="E35" s="100">
        <f>SUMIF('DIVISION 4'!$A:$A,$A35,'DIVISION 4'!AU:AU)</f>
        <v>0</v>
      </c>
      <c r="F35" s="100">
        <f>SUMIF('DIVISION 4'!$A:$A,$A35,'DIVISION 4'!AV:AV)</f>
        <v>0</v>
      </c>
      <c r="G35" s="100">
        <f>SUMIF('DIVISION 4'!$A:$A,$A35,'DIVISION 4'!AW:AW)</f>
        <v>0</v>
      </c>
      <c r="H35" s="100">
        <f>SUMIF('DIVISION 4'!$A:$A,$A35,'DIVISION 4'!AY:AY)</f>
        <v>0</v>
      </c>
      <c r="I35" s="100">
        <f>SUMIF('DIVISION 4'!$A:$A,$A35,'DIVISION 4'!BA:BA)</f>
        <v>0</v>
      </c>
    </row>
    <row r="36" spans="1:9">
      <c r="A36" s="99" t="s">
        <v>39</v>
      </c>
      <c r="B36" s="100">
        <f>SUMIF('DIVISION 4'!$A:$A,$A36,'DIVISION 4'!AR:AR)</f>
        <v>0</v>
      </c>
      <c r="C36" s="100">
        <f>SUMIF('DIVISION 4'!$A:$A,$A36,'DIVISION 4'!AS:AS)</f>
        <v>0</v>
      </c>
      <c r="D36" s="100">
        <f>SUMIF('DIVISION 4'!$A:$A,$A36,'DIVISION 4'!AT:AT)</f>
        <v>0</v>
      </c>
      <c r="E36" s="100">
        <f>SUMIF('DIVISION 4'!$A:$A,$A36,'DIVISION 4'!AU:AU)</f>
        <v>0</v>
      </c>
      <c r="F36" s="100">
        <f>SUMIF('DIVISION 4'!$A:$A,$A36,'DIVISION 4'!AV:AV)</f>
        <v>0</v>
      </c>
      <c r="G36" s="100">
        <f>SUMIF('DIVISION 4'!$A:$A,$A36,'DIVISION 4'!AW:AW)</f>
        <v>0</v>
      </c>
      <c r="H36" s="100">
        <f>SUMIF('DIVISION 4'!$A:$A,$A36,'DIVISION 4'!AY:AY)</f>
        <v>0</v>
      </c>
      <c r="I36" s="100">
        <f>SUMIF('DIVISION 4'!$A:$A,$A36,'DIVISION 4'!BA:BA)</f>
        <v>0</v>
      </c>
    </row>
    <row r="37" spans="1:9">
      <c r="A37" s="99" t="s">
        <v>40</v>
      </c>
      <c r="B37" s="100">
        <f>SUMIF('DIVISION 4'!$A:$A,$A37,'DIVISION 4'!AR:AR)</f>
        <v>0</v>
      </c>
      <c r="C37" s="100">
        <f>SUMIF('DIVISION 4'!$A:$A,$A37,'DIVISION 4'!AS:AS)</f>
        <v>0</v>
      </c>
      <c r="D37" s="100">
        <f>SUMIF('DIVISION 4'!$A:$A,$A37,'DIVISION 4'!AT:AT)</f>
        <v>0</v>
      </c>
      <c r="E37" s="100">
        <f>SUMIF('DIVISION 4'!$A:$A,$A37,'DIVISION 4'!AU:AU)</f>
        <v>0</v>
      </c>
      <c r="F37" s="100">
        <f>SUMIF('DIVISION 4'!$A:$A,$A37,'DIVISION 4'!AV:AV)</f>
        <v>0</v>
      </c>
      <c r="G37" s="100">
        <f>SUMIF('DIVISION 4'!$A:$A,$A37,'DIVISION 4'!AW:AW)</f>
        <v>0</v>
      </c>
      <c r="H37" s="100">
        <f>SUMIF('DIVISION 4'!$A:$A,$A37,'DIVISION 4'!AY:AY)</f>
        <v>0</v>
      </c>
      <c r="I37" s="100">
        <f>SUMIF('DIVISION 4'!$A:$A,$A37,'DIVISION 4'!BA:BA)</f>
        <v>0</v>
      </c>
    </row>
    <row r="38" spans="1:9" ht="27.95" customHeight="1"/>
    <row r="39" spans="1:9" ht="15.75">
      <c r="A39" s="97" t="s">
        <v>41</v>
      </c>
      <c r="B39" s="98" t="s">
        <v>2</v>
      </c>
      <c r="C39" s="98" t="s">
        <v>3</v>
      </c>
      <c r="D39" s="98" t="s">
        <v>4</v>
      </c>
      <c r="E39" s="98" t="s">
        <v>5</v>
      </c>
      <c r="F39" s="98" t="s">
        <v>6</v>
      </c>
      <c r="G39" s="98" t="s">
        <v>7</v>
      </c>
      <c r="H39" s="98" t="s">
        <v>8</v>
      </c>
      <c r="I39" s="98" t="s">
        <v>9</v>
      </c>
    </row>
    <row r="40" spans="1:9">
      <c r="A40" s="99" t="s">
        <v>42</v>
      </c>
      <c r="B40" s="100">
        <f>SUMIF('DIVISION 5'!$A:$A,$A40,'DIVISION 5'!AR:AR)</f>
        <v>0</v>
      </c>
      <c r="C40" s="100">
        <f>SUMIF('DIVISION 5'!$A:$A,$A40,'DIVISION 5'!AS:AS)</f>
        <v>0</v>
      </c>
      <c r="D40" s="100">
        <f>SUMIF('DIVISION 5'!$A:$A,$A40,'DIVISION 5'!AT:AT)</f>
        <v>0</v>
      </c>
      <c r="E40" s="100">
        <f>SUMIF('DIVISION 5'!$A:$A,$A40,'DIVISION 5'!AU:AU)</f>
        <v>0</v>
      </c>
      <c r="F40" s="100">
        <f>SUMIF('DIVISION 5'!$A:$A,$A40,'DIVISION 5'!AV:AV)</f>
        <v>0</v>
      </c>
      <c r="G40" s="100">
        <f>SUMIF('DIVISION 5'!$A:$A,$A40,'DIVISION 5'!AW:AW)</f>
        <v>0</v>
      </c>
      <c r="H40" s="100">
        <f>SUMIF('DIVISION 5'!$A:$A,$A40,'DIVISION 5'!AY:AY)</f>
        <v>0</v>
      </c>
      <c r="I40" s="100">
        <f>SUMIF('DIVISION 5'!$A:$A,$A40,'DIVISION 5'!BA:BA)</f>
        <v>0</v>
      </c>
    </row>
    <row r="41" spans="1:9">
      <c r="A41" s="99" t="s">
        <v>43</v>
      </c>
      <c r="B41" s="100">
        <f>SUMIF('DIVISION 5'!$A:$A,$A41,'DIVISION 5'!AR:AR)</f>
        <v>0</v>
      </c>
      <c r="C41" s="100">
        <f>SUMIF('DIVISION 5'!$A:$A,$A41,'DIVISION 5'!AS:AS)</f>
        <v>0</v>
      </c>
      <c r="D41" s="100">
        <f>SUMIF('DIVISION 5'!$A:$A,$A41,'DIVISION 5'!AT:AT)</f>
        <v>0</v>
      </c>
      <c r="E41" s="100">
        <f>SUMIF('DIVISION 5'!$A:$A,$A41,'DIVISION 5'!AU:AU)</f>
        <v>0</v>
      </c>
      <c r="F41" s="100">
        <f>SUMIF('DIVISION 5'!$A:$A,$A41,'DIVISION 5'!AV:AV)</f>
        <v>0</v>
      </c>
      <c r="G41" s="100">
        <f>SUMIF('DIVISION 5'!$A:$A,$A41,'DIVISION 5'!AW:AW)</f>
        <v>0</v>
      </c>
      <c r="H41" s="100">
        <f>SUMIF('DIVISION 5'!$A:$A,$A41,'DIVISION 5'!AY:AY)</f>
        <v>0</v>
      </c>
      <c r="I41" s="100">
        <f>SUMIF('DIVISION 5'!$A:$A,$A41,'DIVISION 5'!BA:BA)</f>
        <v>0</v>
      </c>
    </row>
    <row r="42" spans="1:9">
      <c r="A42" s="99" t="s">
        <v>44</v>
      </c>
      <c r="B42" s="100">
        <f>SUMIF('DIVISION 5'!$A:$A,$A42,'DIVISION 5'!AR:AR)</f>
        <v>0</v>
      </c>
      <c r="C42" s="100">
        <f>SUMIF('DIVISION 5'!$A:$A,$A42,'DIVISION 5'!AS:AS)</f>
        <v>0</v>
      </c>
      <c r="D42" s="100">
        <f>SUMIF('DIVISION 5'!$A:$A,$A42,'DIVISION 5'!AT:AT)</f>
        <v>0</v>
      </c>
      <c r="E42" s="100">
        <f>SUMIF('DIVISION 5'!$A:$A,$A42,'DIVISION 5'!AU:AU)</f>
        <v>0</v>
      </c>
      <c r="F42" s="100">
        <f>SUMIF('DIVISION 5'!$A:$A,$A42,'DIVISION 5'!AV:AV)</f>
        <v>0</v>
      </c>
      <c r="G42" s="100">
        <f>SUMIF('DIVISION 5'!$A:$A,$A42,'DIVISION 5'!AW:AW)</f>
        <v>0</v>
      </c>
      <c r="H42" s="100">
        <f>SUMIF('DIVISION 5'!$A:$A,$A42,'DIVISION 5'!AY:AY)</f>
        <v>0</v>
      </c>
      <c r="I42" s="100">
        <f>SUMIF('DIVISION 5'!$A:$A,$A42,'DIVISION 5'!BA:BA)</f>
        <v>0</v>
      </c>
    </row>
    <row r="43" spans="1:9">
      <c r="A43" s="99" t="s">
        <v>45</v>
      </c>
      <c r="B43" s="100">
        <f>SUMIF('DIVISION 5'!$A:$A,$A43,'DIVISION 5'!AR:AR)</f>
        <v>0</v>
      </c>
      <c r="C43" s="100">
        <f>SUMIF('DIVISION 5'!$A:$A,$A43,'DIVISION 5'!AS:AS)</f>
        <v>0</v>
      </c>
      <c r="D43" s="100">
        <f>SUMIF('DIVISION 5'!$A:$A,$A43,'DIVISION 5'!AT:AT)</f>
        <v>0</v>
      </c>
      <c r="E43" s="100">
        <f>SUMIF('DIVISION 5'!$A:$A,$A43,'DIVISION 5'!AU:AU)</f>
        <v>0</v>
      </c>
      <c r="F43" s="100">
        <f>SUMIF('DIVISION 5'!$A:$A,$A43,'DIVISION 5'!AV:AV)</f>
        <v>0</v>
      </c>
      <c r="G43" s="100">
        <f>SUMIF('DIVISION 5'!$A:$A,$A43,'DIVISION 5'!AW:AW)</f>
        <v>0</v>
      </c>
      <c r="H43" s="100">
        <f>SUMIF('DIVISION 5'!$A:$A,$A43,'DIVISION 5'!AY:AY)</f>
        <v>0</v>
      </c>
      <c r="I43" s="100">
        <f>SUMIF('DIVISION 5'!$A:$A,$A43,'DIVISION 5'!BA:BA)</f>
        <v>0</v>
      </c>
    </row>
    <row r="44" spans="1:9">
      <c r="A44" s="99" t="s">
        <v>46</v>
      </c>
      <c r="B44" s="100">
        <f>SUMIF('DIVISION 5'!$A:$A,$A44,'DIVISION 5'!AR:AR)</f>
        <v>0</v>
      </c>
      <c r="C44" s="100">
        <f>SUMIF('DIVISION 5'!$A:$A,$A44,'DIVISION 5'!AS:AS)</f>
        <v>0</v>
      </c>
      <c r="D44" s="100">
        <f>SUMIF('DIVISION 5'!$A:$A,$A44,'DIVISION 5'!AT:AT)</f>
        <v>0</v>
      </c>
      <c r="E44" s="100">
        <f>SUMIF('DIVISION 5'!$A:$A,$A44,'DIVISION 5'!AU:AU)</f>
        <v>0</v>
      </c>
      <c r="F44" s="100">
        <f>SUMIF('DIVISION 5'!$A:$A,$A44,'DIVISION 5'!AV:AV)</f>
        <v>0</v>
      </c>
      <c r="G44" s="100">
        <f>SUMIF('DIVISION 5'!$A:$A,$A44,'DIVISION 5'!AW:AW)</f>
        <v>0</v>
      </c>
      <c r="H44" s="100">
        <f>SUMIF('DIVISION 5'!$A:$A,$A44,'DIVISION 5'!AY:AY)</f>
        <v>0</v>
      </c>
      <c r="I44" s="100">
        <f>SUMIF('DIVISION 5'!$A:$A,$A44,'DIVISION 5'!BA:BA)</f>
        <v>0</v>
      </c>
    </row>
    <row r="45" spans="1:9">
      <c r="A45" s="99" t="s">
        <v>47</v>
      </c>
      <c r="B45" s="100">
        <f>SUMIF('DIVISION 5'!$A:$A,$A45,'DIVISION 5'!AR:AR)</f>
        <v>0</v>
      </c>
      <c r="C45" s="100">
        <f>SUMIF('DIVISION 5'!$A:$A,$A45,'DIVISION 5'!AS:AS)</f>
        <v>0</v>
      </c>
      <c r="D45" s="100">
        <f>SUMIF('DIVISION 5'!$A:$A,$A45,'DIVISION 5'!AT:AT)</f>
        <v>0</v>
      </c>
      <c r="E45" s="100">
        <f>SUMIF('DIVISION 5'!$A:$A,$A45,'DIVISION 5'!AU:AU)</f>
        <v>0</v>
      </c>
      <c r="F45" s="100">
        <f>SUMIF('DIVISION 5'!$A:$A,$A45,'DIVISION 5'!AV:AV)</f>
        <v>0</v>
      </c>
      <c r="G45" s="100">
        <f>SUMIF('DIVISION 5'!$A:$A,$A45,'DIVISION 5'!AW:AW)</f>
        <v>0</v>
      </c>
      <c r="H45" s="100">
        <f>SUMIF('DIVISION 5'!$A:$A,$A45,'DIVISION 5'!AY:AY)</f>
        <v>0</v>
      </c>
      <c r="I45" s="100">
        <f>SUMIF('DIVISION 5'!$A:$A,$A45,'DIVISION 5'!BA:BA)</f>
        <v>0</v>
      </c>
    </row>
    <row r="46" spans="1:9">
      <c r="A46" s="99" t="s">
        <v>48</v>
      </c>
      <c r="B46" s="100">
        <f>SUMIF('DIVISION 5'!$A:$A,$A46,'DIVISION 5'!AR:AR)</f>
        <v>0</v>
      </c>
      <c r="C46" s="100">
        <f>SUMIF('DIVISION 5'!$A:$A,$A46,'DIVISION 5'!AS:AS)</f>
        <v>0</v>
      </c>
      <c r="D46" s="100">
        <f>SUMIF('DIVISION 5'!$A:$A,$A46,'DIVISION 5'!AT:AT)</f>
        <v>0</v>
      </c>
      <c r="E46" s="100">
        <f>SUMIF('DIVISION 5'!$A:$A,$A46,'DIVISION 5'!AU:AU)</f>
        <v>0</v>
      </c>
      <c r="F46" s="100">
        <f>SUMIF('DIVISION 5'!$A:$A,$A46,'DIVISION 5'!AV:AV)</f>
        <v>0</v>
      </c>
      <c r="G46" s="100">
        <f>SUMIF('DIVISION 5'!$A:$A,$A46,'DIVISION 5'!AW:AW)</f>
        <v>0</v>
      </c>
      <c r="H46" s="100">
        <f>SUMIF('DIVISION 5'!$A:$A,$A46,'DIVISION 5'!AY:AY)</f>
        <v>0</v>
      </c>
      <c r="I46" s="100">
        <f>SUMIF('DIVISION 5'!$A:$A,$A46,'DIVISION 5'!BA:BA)</f>
        <v>0</v>
      </c>
    </row>
    <row r="47" spans="1:9" ht="27.95" customHeight="1"/>
    <row r="48" spans="1:9" ht="15.75">
      <c r="A48" s="97" t="s">
        <v>49</v>
      </c>
      <c r="B48" s="98" t="s">
        <v>2</v>
      </c>
      <c r="C48" s="98" t="s">
        <v>3</v>
      </c>
      <c r="D48" s="98" t="s">
        <v>4</v>
      </c>
      <c r="E48" s="98" t="s">
        <v>5</v>
      </c>
      <c r="F48" s="98" t="s">
        <v>6</v>
      </c>
      <c r="G48" s="98" t="s">
        <v>7</v>
      </c>
      <c r="H48" s="98" t="s">
        <v>8</v>
      </c>
      <c r="I48" s="98" t="s">
        <v>9</v>
      </c>
    </row>
    <row r="49" spans="1:9">
      <c r="A49" s="99" t="s">
        <v>50</v>
      </c>
      <c r="B49" s="100">
        <f>SUMIF('DIVISION 6'!$A:$A,$A49,'DIVISION 6'!AR:AR)</f>
        <v>0</v>
      </c>
      <c r="C49" s="100">
        <f>SUMIF('DIVISION 6'!$A:$A,$A49,'DIVISION 6'!AS:AS)</f>
        <v>0</v>
      </c>
      <c r="D49" s="100">
        <f>SUMIF('DIVISION 6'!$A:$A,$A49,'DIVISION 6'!AT:AT)</f>
        <v>0</v>
      </c>
      <c r="E49" s="100">
        <f>SUMIF('DIVISION 6'!$A:$A,$A49,'DIVISION 6'!AU:AU)</f>
        <v>0</v>
      </c>
      <c r="F49" s="100">
        <f>SUMIF('DIVISION 6'!$A:$A,$A49,'DIVISION 6'!AV:AV)</f>
        <v>0</v>
      </c>
      <c r="G49" s="100">
        <f>SUMIF('DIVISION 6'!$A:$A,$A49,'DIVISION 6'!AW:AW)</f>
        <v>0</v>
      </c>
      <c r="H49" s="100">
        <f>SUMIF('DIVISION 6'!$A:$A,$A49,'DIVISION 6'!AY:AY)</f>
        <v>0</v>
      </c>
      <c r="I49" s="100">
        <f>SUMIF('DIVISION 6'!$A:$A,$A49,'DIVISION 6'!BA:BA)</f>
        <v>0</v>
      </c>
    </row>
    <row r="50" spans="1:9">
      <c r="A50" s="99" t="s">
        <v>51</v>
      </c>
      <c r="B50" s="100">
        <f>SUMIF('DIVISION 6'!$A:$A,$A50,'DIVISION 6'!AR:AR)</f>
        <v>0</v>
      </c>
      <c r="C50" s="100">
        <f>SUMIF('DIVISION 6'!$A:$A,$A50,'DIVISION 6'!AS:AS)</f>
        <v>0</v>
      </c>
      <c r="D50" s="100">
        <f>SUMIF('DIVISION 6'!$A:$A,$A50,'DIVISION 6'!AT:AT)</f>
        <v>0</v>
      </c>
      <c r="E50" s="100">
        <f>SUMIF('DIVISION 6'!$A:$A,$A50,'DIVISION 6'!AU:AU)</f>
        <v>0</v>
      </c>
      <c r="F50" s="100">
        <f>SUMIF('DIVISION 6'!$A:$A,$A50,'DIVISION 6'!AV:AV)</f>
        <v>0</v>
      </c>
      <c r="G50" s="100">
        <f>SUMIF('DIVISION 6'!$A:$A,$A50,'DIVISION 6'!AW:AW)</f>
        <v>0</v>
      </c>
      <c r="H50" s="100">
        <f>SUMIF('DIVISION 6'!$A:$A,$A50,'DIVISION 6'!AY:AY)</f>
        <v>0</v>
      </c>
      <c r="I50" s="100">
        <f>SUMIF('DIVISION 6'!$A:$A,$A50,'DIVISION 6'!BA:BA)</f>
        <v>0</v>
      </c>
    </row>
    <row r="51" spans="1:9">
      <c r="A51" s="99" t="s">
        <v>52</v>
      </c>
      <c r="B51" s="100">
        <f>SUMIF('DIVISION 6'!$A:$A,$A51,'DIVISION 6'!AR:AR)</f>
        <v>0</v>
      </c>
      <c r="C51" s="100">
        <f>SUMIF('DIVISION 6'!$A:$A,$A51,'DIVISION 6'!AS:AS)</f>
        <v>0</v>
      </c>
      <c r="D51" s="100">
        <f>SUMIF('DIVISION 6'!$A:$A,$A51,'DIVISION 6'!AT:AT)</f>
        <v>0</v>
      </c>
      <c r="E51" s="100">
        <f>SUMIF('DIVISION 6'!$A:$A,$A51,'DIVISION 6'!AU:AU)</f>
        <v>0</v>
      </c>
      <c r="F51" s="100">
        <f>SUMIF('DIVISION 6'!$A:$A,$A51,'DIVISION 6'!AV:AV)</f>
        <v>0</v>
      </c>
      <c r="G51" s="100">
        <f>SUMIF('DIVISION 6'!$A:$A,$A51,'DIVISION 6'!AW:AW)</f>
        <v>0</v>
      </c>
      <c r="H51" s="100">
        <f>SUMIF('DIVISION 6'!$A:$A,$A51,'DIVISION 6'!AY:AY)</f>
        <v>0</v>
      </c>
      <c r="I51" s="100">
        <f>SUMIF('DIVISION 6'!$A:$A,$A51,'DIVISION 6'!BA:BA)</f>
        <v>0</v>
      </c>
    </row>
    <row r="52" spans="1:9">
      <c r="A52" s="99" t="s">
        <v>53</v>
      </c>
      <c r="B52" s="100">
        <f>SUMIF('DIVISION 6'!$A:$A,$A52,'DIVISION 6'!AR:AR)</f>
        <v>0</v>
      </c>
      <c r="C52" s="100">
        <f>SUMIF('DIVISION 6'!$A:$A,$A52,'DIVISION 6'!AS:AS)</f>
        <v>0</v>
      </c>
      <c r="D52" s="100">
        <f>SUMIF('DIVISION 6'!$A:$A,$A52,'DIVISION 6'!AT:AT)</f>
        <v>0</v>
      </c>
      <c r="E52" s="100">
        <f>SUMIF('DIVISION 6'!$A:$A,$A52,'DIVISION 6'!AU:AU)</f>
        <v>0</v>
      </c>
      <c r="F52" s="100">
        <f>SUMIF('DIVISION 6'!$A:$A,$A52,'DIVISION 6'!AV:AV)</f>
        <v>0</v>
      </c>
      <c r="G52" s="100">
        <f>SUMIF('DIVISION 6'!$A:$A,$A52,'DIVISION 6'!AW:AW)</f>
        <v>0</v>
      </c>
      <c r="H52" s="100">
        <f>SUMIF('DIVISION 6'!$A:$A,$A52,'DIVISION 6'!AY:AY)</f>
        <v>0</v>
      </c>
      <c r="I52" s="100">
        <f>SUMIF('DIVISION 6'!$A:$A,$A52,'DIVISION 6'!BA:BA)</f>
        <v>0</v>
      </c>
    </row>
    <row r="53" spans="1:9">
      <c r="A53" s="99" t="s">
        <v>54</v>
      </c>
      <c r="B53" s="100">
        <f>SUMIF('DIVISION 6'!$A:$A,$A53,'DIVISION 6'!AR:AR)</f>
        <v>0</v>
      </c>
      <c r="C53" s="100">
        <f>SUMIF('DIVISION 6'!$A:$A,$A53,'DIVISION 6'!AS:AS)</f>
        <v>0</v>
      </c>
      <c r="D53" s="100">
        <f>SUMIF('DIVISION 6'!$A:$A,$A53,'DIVISION 6'!AT:AT)</f>
        <v>0</v>
      </c>
      <c r="E53" s="100">
        <f>SUMIF('DIVISION 6'!$A:$A,$A53,'DIVISION 6'!AU:AU)</f>
        <v>0</v>
      </c>
      <c r="F53" s="100">
        <f>SUMIF('DIVISION 6'!$A:$A,$A53,'DIVISION 6'!AV:AV)</f>
        <v>0</v>
      </c>
      <c r="G53" s="100">
        <f>SUMIF('DIVISION 6'!$A:$A,$A53,'DIVISION 6'!AW:AW)</f>
        <v>0</v>
      </c>
      <c r="H53" s="100">
        <f>SUMIF('DIVISION 6'!$A:$A,$A53,'DIVISION 6'!AY:AY)</f>
        <v>0</v>
      </c>
      <c r="I53" s="100">
        <f>SUMIF('DIVISION 6'!$A:$A,$A53,'DIVISION 6'!BA:BA)</f>
        <v>0</v>
      </c>
    </row>
    <row r="54" spans="1:9">
      <c r="A54" s="99" t="s">
        <v>55</v>
      </c>
      <c r="B54" s="100">
        <f>SUMIF('DIVISION 6'!$A:$A,$A54,'DIVISION 6'!AR:AR)</f>
        <v>0</v>
      </c>
      <c r="C54" s="100">
        <f>SUMIF('DIVISION 6'!$A:$A,$A54,'DIVISION 6'!AS:AS)</f>
        <v>0</v>
      </c>
      <c r="D54" s="100">
        <f>SUMIF('DIVISION 6'!$A:$A,$A54,'DIVISION 6'!AT:AT)</f>
        <v>0</v>
      </c>
      <c r="E54" s="100">
        <f>SUMIF('DIVISION 6'!$A:$A,$A54,'DIVISION 6'!AU:AU)</f>
        <v>0</v>
      </c>
      <c r="F54" s="100">
        <f>SUMIF('DIVISION 6'!$A:$A,$A54,'DIVISION 6'!AV:AV)</f>
        <v>0</v>
      </c>
      <c r="G54" s="100">
        <f>SUMIF('DIVISION 6'!$A:$A,$A54,'DIVISION 6'!AW:AW)</f>
        <v>0</v>
      </c>
      <c r="H54" s="100">
        <f>SUMIF('DIVISION 6'!$A:$A,$A54,'DIVISION 6'!AY:AY)</f>
        <v>0</v>
      </c>
      <c r="I54" s="100">
        <f>SUMIF('DIVISION 6'!$A:$A,$A54,'DIVISION 6'!BA:BA)</f>
        <v>0</v>
      </c>
    </row>
    <row r="55" spans="1:9" ht="27.95" customHeight="1"/>
    <row r="56" spans="1:9" ht="15.75">
      <c r="A56" s="97" t="s">
        <v>56</v>
      </c>
      <c r="B56" s="98" t="s">
        <v>2</v>
      </c>
      <c r="C56" s="98" t="s">
        <v>3</v>
      </c>
      <c r="D56" s="98" t="s">
        <v>4</v>
      </c>
      <c r="E56" s="98" t="s">
        <v>5</v>
      </c>
      <c r="F56" s="98" t="s">
        <v>6</v>
      </c>
      <c r="G56" s="98" t="s">
        <v>7</v>
      </c>
      <c r="H56" s="98" t="s">
        <v>8</v>
      </c>
      <c r="I56" s="98" t="s">
        <v>9</v>
      </c>
    </row>
    <row r="57" spans="1:9">
      <c r="A57" s="99" t="s">
        <v>57</v>
      </c>
      <c r="B57" s="100">
        <f>SUMIF('BEE DIV A'!$A:$A,$A57,'BEE DIV A'!AR:AR)</f>
        <v>0</v>
      </c>
      <c r="C57" s="100">
        <f>SUMIF('BEE DIV A'!$A:$A,$A57,'BEE DIV A'!AS:AS)</f>
        <v>0</v>
      </c>
      <c r="D57" s="100">
        <f>SUMIF('BEE DIV A'!$A:$A,$A57,'BEE DIV A'!AT:AT)</f>
        <v>0</v>
      </c>
      <c r="E57" s="100">
        <f>SUMIF('BEE DIV A'!$A:$A,$A57,'BEE DIV A'!AU:AU)</f>
        <v>0</v>
      </c>
      <c r="F57" s="100">
        <f>SUMIF('BEE DIV A'!$A:$A,$A57,'BEE DIV A'!AV:AV)</f>
        <v>0</v>
      </c>
      <c r="G57" s="100">
        <f>SUMIF('BEE DIV A'!$A:$A,$A57,'BEE DIV A'!AW:AW)</f>
        <v>0</v>
      </c>
      <c r="H57" s="100">
        <f>SUMIF('BEE DIV A'!$A:$A,$A57,'BEE DIV A'!AY:AY)</f>
        <v>0</v>
      </c>
      <c r="I57" s="100">
        <f>SUMIF('BEE DIV A'!$A:$A,$A57,'BEE DIV A'!BA:BA)</f>
        <v>0</v>
      </c>
    </row>
    <row r="58" spans="1:9">
      <c r="A58" s="99" t="s">
        <v>58</v>
      </c>
      <c r="B58" s="100">
        <f>SUMIF('BEE DIV A'!$A:$A,$A58,'BEE DIV A'!AR:AR)</f>
        <v>0</v>
      </c>
      <c r="C58" s="100">
        <f>SUMIF('BEE DIV A'!$A:$A,$A58,'BEE DIV A'!AS:AS)</f>
        <v>0</v>
      </c>
      <c r="D58" s="100">
        <f>SUMIF('BEE DIV A'!$A:$A,$A58,'BEE DIV A'!AT:AT)</f>
        <v>0</v>
      </c>
      <c r="E58" s="100">
        <f>SUMIF('BEE DIV A'!$A:$A,$A58,'BEE DIV A'!AU:AU)</f>
        <v>0</v>
      </c>
      <c r="F58" s="100">
        <f>SUMIF('BEE DIV A'!$A:$A,$A58,'BEE DIV A'!AV:AV)</f>
        <v>0</v>
      </c>
      <c r="G58" s="100">
        <f>SUMIF('BEE DIV A'!$A:$A,$A58,'BEE DIV A'!AW:AW)</f>
        <v>0</v>
      </c>
      <c r="H58" s="100">
        <f>SUMIF('BEE DIV A'!$A:$A,$A58,'BEE DIV A'!AY:AY)</f>
        <v>0</v>
      </c>
      <c r="I58" s="100">
        <f>SUMIF('BEE DIV A'!$A:$A,$A58,'BEE DIV A'!BA:BA)</f>
        <v>0</v>
      </c>
    </row>
    <row r="59" spans="1:9">
      <c r="A59" s="99" t="s">
        <v>59</v>
      </c>
      <c r="B59" s="100">
        <f>SUMIF('BEE DIV A'!$A:$A,$A59,'BEE DIV A'!AR:AR)</f>
        <v>0</v>
      </c>
      <c r="C59" s="100">
        <f>SUMIF('BEE DIV A'!$A:$A,$A59,'BEE DIV A'!AS:AS)</f>
        <v>0</v>
      </c>
      <c r="D59" s="100">
        <f>SUMIF('BEE DIV A'!$A:$A,$A59,'BEE DIV A'!AT:AT)</f>
        <v>0</v>
      </c>
      <c r="E59" s="100">
        <f>SUMIF('BEE DIV A'!$A:$A,$A59,'BEE DIV A'!AU:AU)</f>
        <v>0</v>
      </c>
      <c r="F59" s="100">
        <f>SUMIF('BEE DIV A'!$A:$A,$A59,'BEE DIV A'!AV:AV)</f>
        <v>0</v>
      </c>
      <c r="G59" s="100">
        <f>SUMIF('BEE DIV A'!$A:$A,$A59,'BEE DIV A'!AW:AW)</f>
        <v>0</v>
      </c>
      <c r="H59" s="100">
        <f>SUMIF('BEE DIV A'!$A:$A,$A59,'BEE DIV A'!AY:AY)</f>
        <v>0</v>
      </c>
      <c r="I59" s="100">
        <f>SUMIF('BEE DIV A'!$A:$A,$A59,'BEE DIV A'!BA:BA)</f>
        <v>0</v>
      </c>
    </row>
    <row r="60" spans="1:9">
      <c r="A60" s="99" t="s">
        <v>60</v>
      </c>
      <c r="B60" s="100">
        <f>SUMIF('BEE DIV A'!$A:$A,$A60,'BEE DIV A'!AR:AR)</f>
        <v>0</v>
      </c>
      <c r="C60" s="100">
        <f>SUMIF('BEE DIV A'!$A:$A,$A60,'BEE DIV A'!AS:AS)</f>
        <v>0</v>
      </c>
      <c r="D60" s="100">
        <f>SUMIF('BEE DIV A'!$A:$A,$A60,'BEE DIV A'!AT:AT)</f>
        <v>0</v>
      </c>
      <c r="E60" s="100">
        <f>SUMIF('BEE DIV A'!$A:$A,$A60,'BEE DIV A'!AU:AU)</f>
        <v>0</v>
      </c>
      <c r="F60" s="100">
        <f>SUMIF('BEE DIV A'!$A:$A,$A60,'BEE DIV A'!AV:AV)</f>
        <v>0</v>
      </c>
      <c r="G60" s="100">
        <f>SUMIF('BEE DIV A'!$A:$A,$A60,'BEE DIV A'!AW:AW)</f>
        <v>0</v>
      </c>
      <c r="H60" s="100">
        <f>SUMIF('BEE DIV A'!$A:$A,$A60,'BEE DIV A'!AY:AY)</f>
        <v>0</v>
      </c>
      <c r="I60" s="100">
        <f>SUMIF('BEE DIV A'!$A:$A,$A60,'BEE DIV A'!BA:BA)</f>
        <v>0</v>
      </c>
    </row>
    <row r="61" spans="1:9">
      <c r="A61" s="99" t="s">
        <v>61</v>
      </c>
      <c r="B61" s="100">
        <f>SUMIF('BEE DIV A'!$A:$A,$A61,'BEE DIV A'!AR:AR)</f>
        <v>0</v>
      </c>
      <c r="C61" s="100">
        <f>SUMIF('BEE DIV A'!$A:$A,$A61,'BEE DIV A'!AS:AS)</f>
        <v>0</v>
      </c>
      <c r="D61" s="100">
        <f>SUMIF('BEE DIV A'!$A:$A,$A61,'BEE DIV A'!AT:AT)</f>
        <v>0</v>
      </c>
      <c r="E61" s="100">
        <f>SUMIF('BEE DIV A'!$A:$A,$A61,'BEE DIV A'!AU:AU)</f>
        <v>0</v>
      </c>
      <c r="F61" s="100">
        <f>SUMIF('BEE DIV A'!$A:$A,$A61,'BEE DIV A'!AV:AV)</f>
        <v>0</v>
      </c>
      <c r="G61" s="100">
        <f>SUMIF('BEE DIV A'!$A:$A,$A61,'BEE DIV A'!AW:AW)</f>
        <v>0</v>
      </c>
      <c r="H61" s="100">
        <f>SUMIF('BEE DIV A'!$A:$A,$A61,'BEE DIV A'!AY:AY)</f>
        <v>0</v>
      </c>
      <c r="I61" s="100">
        <f>SUMIF('BEE DIV A'!$A:$A,$A61,'BEE DIV A'!BA:BA)</f>
        <v>0</v>
      </c>
    </row>
    <row r="62" spans="1:9">
      <c r="A62" s="99" t="s">
        <v>62</v>
      </c>
      <c r="B62" s="100">
        <f>SUMIF('BEE DIV A'!$A:$A,$A62,'BEE DIV A'!AR:AR)</f>
        <v>0</v>
      </c>
      <c r="C62" s="100">
        <f>SUMIF('BEE DIV A'!$A:$A,$A62,'BEE DIV A'!AS:AS)</f>
        <v>0</v>
      </c>
      <c r="D62" s="100">
        <f>SUMIF('BEE DIV A'!$A:$A,$A62,'BEE DIV A'!AT:AT)</f>
        <v>0</v>
      </c>
      <c r="E62" s="100">
        <f>SUMIF('BEE DIV A'!$A:$A,$A62,'BEE DIV A'!AU:AU)</f>
        <v>0</v>
      </c>
      <c r="F62" s="100">
        <f>SUMIF('BEE DIV A'!$A:$A,$A62,'BEE DIV A'!AV:AV)</f>
        <v>0</v>
      </c>
      <c r="G62" s="100">
        <f>SUMIF('BEE DIV A'!$A:$A,$A62,'BEE DIV A'!AW:AW)</f>
        <v>0</v>
      </c>
      <c r="H62" s="100">
        <f>SUMIF('BEE DIV A'!$A:$A,$A62,'BEE DIV A'!AY:AY)</f>
        <v>0</v>
      </c>
      <c r="I62" s="100">
        <f>SUMIF('BEE DIV A'!$A:$A,$A62,'BEE DIV A'!BA:BA)</f>
        <v>0</v>
      </c>
    </row>
    <row r="63" spans="1:9">
      <c r="A63" s="99" t="s">
        <v>63</v>
      </c>
      <c r="B63" s="100">
        <f>SUMIF('BEE DIV A'!$A:$A,$A63,'BEE DIV A'!AR:AR)</f>
        <v>0</v>
      </c>
      <c r="C63" s="100">
        <f>SUMIF('BEE DIV A'!$A:$A,$A63,'BEE DIV A'!AS:AS)</f>
        <v>0</v>
      </c>
      <c r="D63" s="100">
        <f>SUMIF('BEE DIV A'!$A:$A,$A63,'BEE DIV A'!AT:AT)</f>
        <v>0</v>
      </c>
      <c r="E63" s="100">
        <f>SUMIF('BEE DIV A'!$A:$A,$A63,'BEE DIV A'!AU:AU)</f>
        <v>0</v>
      </c>
      <c r="F63" s="100">
        <f>SUMIF('BEE DIV A'!$A:$A,$A63,'BEE DIV A'!AV:AV)</f>
        <v>0</v>
      </c>
      <c r="G63" s="100">
        <f>SUMIF('BEE DIV A'!$A:$A,$A63,'BEE DIV A'!AW:AW)</f>
        <v>0</v>
      </c>
      <c r="H63" s="100">
        <f>SUMIF('BEE DIV A'!$A:$A,$A63,'BEE DIV A'!AY:AY)</f>
        <v>0</v>
      </c>
      <c r="I63" s="100">
        <f>SUMIF('BEE DIV A'!$A:$A,$A63,'BEE DIV A'!BA:BA)</f>
        <v>0</v>
      </c>
    </row>
    <row r="64" spans="1:9" ht="27.95" customHeight="1"/>
    <row r="65" spans="1:9" ht="15.75">
      <c r="A65" s="97" t="s">
        <v>64</v>
      </c>
      <c r="B65" s="98" t="s">
        <v>2</v>
      </c>
      <c r="C65" s="98" t="s">
        <v>3</v>
      </c>
      <c r="D65" s="98" t="s">
        <v>4</v>
      </c>
      <c r="E65" s="98" t="s">
        <v>5</v>
      </c>
      <c r="F65" s="98" t="s">
        <v>6</v>
      </c>
      <c r="G65" s="98" t="s">
        <v>7</v>
      </c>
      <c r="H65" s="98" t="s">
        <v>8</v>
      </c>
      <c r="I65" s="98" t="s">
        <v>9</v>
      </c>
    </row>
    <row r="66" spans="1:9">
      <c r="A66" s="99" t="s">
        <v>65</v>
      </c>
      <c r="B66" s="100">
        <f>SUMIF('BEE DIV B'!$A:$A,$A66,'BEE DIV B'!AR:AR)</f>
        <v>0</v>
      </c>
      <c r="C66" s="100">
        <f>SUMIF('BEE DIV B'!$A:$A,$A66,'BEE DIV B'!AS:AS)</f>
        <v>0</v>
      </c>
      <c r="D66" s="100">
        <f>SUMIF('BEE DIV B'!$A:$A,$A66,'BEE DIV B'!AT:AT)</f>
        <v>0</v>
      </c>
      <c r="E66" s="100">
        <f>SUMIF('BEE DIV B'!$A:$A,$A66,'BEE DIV B'!AU:AU)</f>
        <v>0</v>
      </c>
      <c r="F66" s="100">
        <f>SUMIF('BEE DIV B'!$A:$A,$A66,'BEE DIV B'!AV:AV)</f>
        <v>0</v>
      </c>
      <c r="G66" s="100">
        <f>SUMIF('BEE DIV B'!$A:$A,$A66,'BEE DIV B'!AW:AW)</f>
        <v>0</v>
      </c>
      <c r="H66" s="100">
        <f>SUMIF('BEE DIV B'!$A:$A,$A66,'BEE DIV B'!AY:AY)</f>
        <v>0</v>
      </c>
      <c r="I66" s="100">
        <f>SUMIF('BEE DIV B'!$A:$A,$A66,'BEE DIV B'!BA:BA)</f>
        <v>0</v>
      </c>
    </row>
    <row r="67" spans="1:9">
      <c r="A67" s="99" t="s">
        <v>66</v>
      </c>
      <c r="B67" s="100">
        <f>SUMIF('BEE DIV B'!$A:$A,$A67,'BEE DIV B'!AR:AR)</f>
        <v>0</v>
      </c>
      <c r="C67" s="100">
        <f>SUMIF('BEE DIV B'!$A:$A,$A67,'BEE DIV B'!AS:AS)</f>
        <v>0</v>
      </c>
      <c r="D67" s="100">
        <f>SUMIF('BEE DIV B'!$A:$A,$A67,'BEE DIV B'!AT:AT)</f>
        <v>0</v>
      </c>
      <c r="E67" s="100">
        <f>SUMIF('BEE DIV B'!$A:$A,$A67,'BEE DIV B'!AU:AU)</f>
        <v>0</v>
      </c>
      <c r="F67" s="100">
        <f>SUMIF('BEE DIV B'!$A:$A,$A67,'BEE DIV B'!AV:AV)</f>
        <v>0</v>
      </c>
      <c r="G67" s="100">
        <f>SUMIF('BEE DIV B'!$A:$A,$A67,'BEE DIV B'!AW:AW)</f>
        <v>0</v>
      </c>
      <c r="H67" s="100">
        <f>SUMIF('BEE DIV B'!$A:$A,$A67,'BEE DIV B'!AY:AY)</f>
        <v>0</v>
      </c>
      <c r="I67" s="100">
        <f>SUMIF('BEE DIV B'!$A:$A,$A67,'BEE DIV B'!BA:BA)</f>
        <v>0</v>
      </c>
    </row>
    <row r="68" spans="1:9">
      <c r="A68" s="99" t="s">
        <v>67</v>
      </c>
      <c r="B68" s="100">
        <f>SUMIF('BEE DIV B'!$A:$A,$A68,'BEE DIV B'!AR:AR)</f>
        <v>0</v>
      </c>
      <c r="C68" s="100">
        <f>SUMIF('BEE DIV B'!$A:$A,$A68,'BEE DIV B'!AS:AS)</f>
        <v>0</v>
      </c>
      <c r="D68" s="100">
        <f>SUMIF('BEE DIV B'!$A:$A,$A68,'BEE DIV B'!AT:AT)</f>
        <v>0</v>
      </c>
      <c r="E68" s="100">
        <f>SUMIF('BEE DIV B'!$A:$A,$A68,'BEE DIV B'!AU:AU)</f>
        <v>0</v>
      </c>
      <c r="F68" s="100">
        <f>SUMIF('BEE DIV B'!$A:$A,$A68,'BEE DIV B'!AV:AV)</f>
        <v>0</v>
      </c>
      <c r="G68" s="100">
        <f>SUMIF('BEE DIV B'!$A:$A,$A68,'BEE DIV B'!AW:AW)</f>
        <v>0</v>
      </c>
      <c r="H68" s="100">
        <f>SUMIF('BEE DIV B'!$A:$A,$A68,'BEE DIV B'!AY:AY)</f>
        <v>0</v>
      </c>
      <c r="I68" s="100">
        <f>SUMIF('BEE DIV B'!$A:$A,$A68,'BEE DIV B'!BA:BA)</f>
        <v>0</v>
      </c>
    </row>
    <row r="69" spans="1:9">
      <c r="A69" s="99" t="s">
        <v>68</v>
      </c>
      <c r="B69" s="100">
        <f>SUMIF('BEE DIV B'!$A:$A,$A69,'BEE DIV B'!AR:AR)</f>
        <v>0</v>
      </c>
      <c r="C69" s="100">
        <f>SUMIF('BEE DIV B'!$A:$A,$A69,'BEE DIV B'!AS:AS)</f>
        <v>0</v>
      </c>
      <c r="D69" s="100">
        <f>SUMIF('BEE DIV B'!$A:$A,$A69,'BEE DIV B'!AT:AT)</f>
        <v>0</v>
      </c>
      <c r="E69" s="100">
        <f>SUMIF('BEE DIV B'!$A:$A,$A69,'BEE DIV B'!AU:AU)</f>
        <v>0</v>
      </c>
      <c r="F69" s="100">
        <f>SUMIF('BEE DIV B'!$A:$A,$A69,'BEE DIV B'!AV:AV)</f>
        <v>0</v>
      </c>
      <c r="G69" s="100">
        <f>SUMIF('BEE DIV B'!$A:$A,$A69,'BEE DIV B'!AW:AW)</f>
        <v>0</v>
      </c>
      <c r="H69" s="100">
        <f>SUMIF('BEE DIV B'!$A:$A,$A69,'BEE DIV B'!AY:AY)</f>
        <v>0</v>
      </c>
      <c r="I69" s="100">
        <f>SUMIF('BEE DIV B'!$A:$A,$A69,'BEE DIV B'!BA:BA)</f>
        <v>0</v>
      </c>
    </row>
    <row r="70" spans="1:9">
      <c r="A70" s="99" t="s">
        <v>69</v>
      </c>
      <c r="B70" s="100">
        <f>SUMIF('BEE DIV B'!$A:$A,$A70,'BEE DIV B'!AR:AR)</f>
        <v>0</v>
      </c>
      <c r="C70" s="100">
        <f>SUMIF('BEE DIV B'!$A:$A,$A70,'BEE DIV B'!AS:AS)</f>
        <v>0</v>
      </c>
      <c r="D70" s="100">
        <f>SUMIF('BEE DIV B'!$A:$A,$A70,'BEE DIV B'!AT:AT)</f>
        <v>0</v>
      </c>
      <c r="E70" s="100">
        <f>SUMIF('BEE DIV B'!$A:$A,$A70,'BEE DIV B'!AU:AU)</f>
        <v>0</v>
      </c>
      <c r="F70" s="100">
        <f>SUMIF('BEE DIV B'!$A:$A,$A70,'BEE DIV B'!AV:AV)</f>
        <v>0</v>
      </c>
      <c r="G70" s="100">
        <f>SUMIF('BEE DIV B'!$A:$A,$A70,'BEE DIV B'!AW:AW)</f>
        <v>0</v>
      </c>
      <c r="H70" s="100">
        <f>SUMIF('BEE DIV B'!$A:$A,$A70,'BEE DIV B'!AY:AY)</f>
        <v>0</v>
      </c>
      <c r="I70" s="100">
        <f>SUMIF('BEE DIV B'!$A:$A,$A70,'BEE DIV B'!BA:BA)</f>
        <v>0</v>
      </c>
    </row>
    <row r="71" spans="1:9">
      <c r="A71" s="99" t="s">
        <v>70</v>
      </c>
      <c r="B71" s="100">
        <f>SUMIF('BEE DIV B'!$A:$A,$A71,'BEE DIV B'!AR:AR)</f>
        <v>0</v>
      </c>
      <c r="C71" s="100">
        <f>SUMIF('BEE DIV B'!$A:$A,$A71,'BEE DIV B'!AS:AS)</f>
        <v>0</v>
      </c>
      <c r="D71" s="100">
        <f>SUMIF('BEE DIV B'!$A:$A,$A71,'BEE DIV B'!AT:AT)</f>
        <v>0</v>
      </c>
      <c r="E71" s="100">
        <f>SUMIF('BEE DIV B'!$A:$A,$A71,'BEE DIV B'!AU:AU)</f>
        <v>0</v>
      </c>
      <c r="F71" s="100">
        <f>SUMIF('BEE DIV B'!$A:$A,$A71,'BEE DIV B'!AV:AV)</f>
        <v>0</v>
      </c>
      <c r="G71" s="100">
        <f>SUMIF('BEE DIV B'!$A:$A,$A71,'BEE DIV B'!AW:AW)</f>
        <v>0</v>
      </c>
      <c r="H71" s="100">
        <f>SUMIF('BEE DIV B'!$A:$A,$A71,'BEE DIV B'!AY:AY)</f>
        <v>0</v>
      </c>
      <c r="I71" s="100">
        <f>SUMIF('BEE DIV B'!$A:$A,$A71,'BEE DIV B'!BA:BA)</f>
        <v>0</v>
      </c>
    </row>
    <row r="72" spans="1:9">
      <c r="A72" s="99" t="s">
        <v>71</v>
      </c>
      <c r="B72" s="100">
        <f>SUMIF('BEE DIV B'!$A:$A,$A72,'BEE DIV B'!AR:AR)</f>
        <v>0</v>
      </c>
      <c r="C72" s="100">
        <f>SUMIF('BEE DIV B'!$A:$A,$A72,'BEE DIV B'!AS:AS)</f>
        <v>0</v>
      </c>
      <c r="D72" s="100">
        <f>SUMIF('BEE DIV B'!$A:$A,$A72,'BEE DIV B'!AT:AT)</f>
        <v>0</v>
      </c>
      <c r="E72" s="100">
        <f>SUMIF('BEE DIV B'!$A:$A,$A72,'BEE DIV B'!AU:AU)</f>
        <v>0</v>
      </c>
      <c r="F72" s="100">
        <f>SUMIF('BEE DIV B'!$A:$A,$A72,'BEE DIV B'!AV:AV)</f>
        <v>0</v>
      </c>
      <c r="G72" s="100">
        <f>SUMIF('BEE DIV B'!$A:$A,$A72,'BEE DIV B'!AW:AW)</f>
        <v>0</v>
      </c>
      <c r="H72" s="100">
        <f>SUMIF('BEE DIV B'!$A:$A,$A72,'BEE DIV B'!AY:AY)</f>
        <v>0</v>
      </c>
      <c r="I72" s="100">
        <f>SUMIF('BEE DIV B'!$A:$A,$A72,'BEE DIV B'!BA:BA)</f>
        <v>0</v>
      </c>
    </row>
  </sheetData>
  <sortState xmlns:xlrd2="http://schemas.microsoft.com/office/spreadsheetml/2017/richdata2" ref="A66:I72">
    <sortCondition descending="1" ref="I66:I72"/>
    <sortCondition descending="1" ref="H66:H7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13D7-1FB5-6342-8D6A-2DA6828EC2B0}">
  <sheetPr>
    <pageSetUpPr fitToPage="1"/>
  </sheetPr>
  <dimension ref="A1:BB25"/>
  <sheetViews>
    <sheetView zoomScale="77" zoomScaleNormal="77" workbookViewId="0">
      <pane xSplit="1" ySplit="2" topLeftCell="X10" activePane="bottomRight" state="frozen"/>
      <selection pane="topRight" activeCell="B1" sqref="B1"/>
      <selection pane="bottomLeft" activeCell="A3" sqref="A3"/>
      <selection pane="bottomRight" activeCell="AP19" sqref="AP19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</v>
      </c>
      <c r="B2" s="5"/>
      <c r="C2" s="6" t="str">
        <f>A3</f>
        <v>KCNC Juniors 1</v>
      </c>
      <c r="D2" s="7"/>
      <c r="E2" s="8"/>
      <c r="F2" s="6" t="str">
        <f>A6</f>
        <v>KCNC Juniors 2</v>
      </c>
      <c r="G2" s="7"/>
      <c r="H2" s="8"/>
      <c r="I2" s="6" t="str">
        <f>A9</f>
        <v>Langton Aries</v>
      </c>
      <c r="J2" s="7"/>
      <c r="K2" s="8"/>
      <c r="L2" s="6" t="str">
        <f>A12</f>
        <v>Langton Leo</v>
      </c>
      <c r="M2" s="7"/>
      <c r="N2" s="8"/>
      <c r="O2" s="6" t="str">
        <f>A15</f>
        <v>Langton Scorpio</v>
      </c>
      <c r="P2" s="7"/>
      <c r="Q2" s="8"/>
      <c r="R2" s="6" t="str">
        <f>A18</f>
        <v>Langton Taurus</v>
      </c>
      <c r="S2" s="7"/>
      <c r="T2" s="10"/>
      <c r="U2" s="6" t="str">
        <f>A21</f>
        <v>Otford Vipers</v>
      </c>
      <c r="V2" s="9"/>
      <c r="W2" s="5"/>
      <c r="X2" s="6" t="str">
        <f>A3</f>
        <v>KCNC Juniors 1</v>
      </c>
      <c r="Y2" s="7"/>
      <c r="Z2" s="8"/>
      <c r="AA2" s="6" t="str">
        <f>A6</f>
        <v>KCNC Juniors 2</v>
      </c>
      <c r="AB2" s="7"/>
      <c r="AC2" s="8"/>
      <c r="AD2" s="6" t="str">
        <f>A9</f>
        <v>Langton Aries</v>
      </c>
      <c r="AE2" s="7"/>
      <c r="AF2" s="8"/>
      <c r="AG2" s="6" t="str">
        <f>A12</f>
        <v>Langton Leo</v>
      </c>
      <c r="AH2" s="7"/>
      <c r="AI2" s="8"/>
      <c r="AJ2" s="6" t="str">
        <f>A15</f>
        <v>Langton Scorpio</v>
      </c>
      <c r="AK2" s="7"/>
      <c r="AL2" s="8"/>
      <c r="AM2" s="6" t="s">
        <v>11</v>
      </c>
      <c r="AN2" s="7"/>
      <c r="AO2" s="8"/>
      <c r="AP2" s="6" t="str">
        <f>A21</f>
        <v>Otford Vipers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12</v>
      </c>
      <c r="B3" s="12"/>
      <c r="C3" s="13"/>
      <c r="D3" s="14"/>
      <c r="E3" s="52">
        <v>27</v>
      </c>
      <c r="F3" s="15"/>
      <c r="G3" s="15"/>
      <c r="H3" s="56">
        <v>31</v>
      </c>
      <c r="I3" s="16"/>
      <c r="J3" s="57"/>
      <c r="K3" s="56"/>
      <c r="L3" s="16"/>
      <c r="M3" s="57"/>
      <c r="N3" s="56">
        <v>58</v>
      </c>
      <c r="O3" s="16"/>
      <c r="P3" s="57"/>
      <c r="Q3" s="56">
        <v>30</v>
      </c>
      <c r="R3" s="16"/>
      <c r="S3" s="57"/>
      <c r="T3" s="92" t="s">
        <v>78</v>
      </c>
      <c r="U3" s="16"/>
      <c r="V3" s="17"/>
      <c r="W3" s="71"/>
      <c r="X3" s="34"/>
      <c r="Y3" s="35"/>
      <c r="Z3" s="55"/>
      <c r="AC3" s="55">
        <v>30</v>
      </c>
      <c r="AE3" s="33"/>
      <c r="AF3" s="55">
        <v>10</v>
      </c>
      <c r="AH3" s="33"/>
      <c r="AI3" s="55">
        <v>51</v>
      </c>
      <c r="AK3" s="33"/>
      <c r="AL3" s="55"/>
      <c r="AN3" s="33"/>
      <c r="AO3" s="55" t="s">
        <v>78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>IF(ISBLANK(E3),"",IF(E3="W",5,IF(E3="L",0,IF(E3&gt;G5,5,IF(E3=G5,3,IF(E3&gt;G5-4,2,IF(E3&gt;=G5/2,1,0)))))))</f>
        <v>5</v>
      </c>
      <c r="G4" s="22"/>
      <c r="H4" s="21"/>
      <c r="I4" s="22">
        <f t="shared" ref="I4" si="0">IF(ISBLANK(H3),"",IF(H3="W",5,IF(H3="L",0,IF(H3&gt;J5,5,IF(H3=J5,3,IF(H3&gt;J5-4,2,IF(H3&gt;=J5/2,1,0)))))))</f>
        <v>1</v>
      </c>
      <c r="J4" s="23"/>
      <c r="K4" s="21"/>
      <c r="L4" s="22" t="str">
        <f t="shared" ref="L4" si="1">IF(ISBLANK(K3),"",IF(K3="W",5,IF(K3="L",0,IF(K3&gt;M5,5,IF(K3=M5,3,IF(K3&gt;M5-4,2,IF(K3&gt;=M5/2,1,0)))))))</f>
        <v/>
      </c>
      <c r="M4" s="23"/>
      <c r="N4" s="21"/>
      <c r="O4" s="22">
        <f t="shared" ref="O4" si="2">IF(ISBLANK(N3),"",IF(N3="W",5,IF(N3="L",0,IF(N3&gt;P5,5,IF(N3=P5,3,IF(N3&gt;P5-4,2,IF(N3&gt;=P5/2,1,0)))))))</f>
        <v>5</v>
      </c>
      <c r="P4" s="23"/>
      <c r="Q4" s="21"/>
      <c r="R4" s="22">
        <f t="shared" ref="R4" si="3">IF(ISBLANK(Q3),"",IF(Q3="W",5,IF(Q3="L",0,IF(Q3&gt;S5,5,IF(Q3=S5,3,IF(Q3&gt;S5-4,2,IF(Q3&gt;=S5/2,1,0)))))))</f>
        <v>2</v>
      </c>
      <c r="S4" s="23"/>
      <c r="T4" s="22"/>
      <c r="U4" s="22">
        <f t="shared" ref="U4" si="4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>
        <f t="shared" ref="AD4" si="6">IF(ISBLANK(AC3),"",IF(AC3="W",5,IF(AC3="L",0,IF(AC3&gt;AE5,5,IF(AC3=AE5,3,IF(AC3&gt;AE5-4,2,IF(AC3&gt;=AE5/2,1,0)))))))</f>
        <v>2</v>
      </c>
      <c r="AE4" s="23"/>
      <c r="AF4" s="21"/>
      <c r="AG4" s="22">
        <f t="shared" ref="AG4" si="7">IF(ISBLANK(AF3),"",IF(AF3="W",5,IF(AF3="L",0,IF(AF3&gt;AH5,5,IF(AF3=AH5,3,IF(AF3&gt;AH5-4,2,IF(AF3&gt;=AH5/2,1,0)))))))</f>
        <v>0</v>
      </c>
      <c r="AH4" s="23"/>
      <c r="AI4" s="21"/>
      <c r="AJ4" s="22">
        <f t="shared" ref="AJ4" si="8">IF(ISBLANK(AI3),"",IF(AI3="W",5,IF(AI3="L",0,IF(AI3&gt;AK5,5,IF(AI3=AK5,3,IF(AI3&gt;AK5-4,2,IF(AI3&gt;=AK5/2,1,0)))))))</f>
        <v>5</v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>
        <f t="shared" ref="AP4" si="10">IF(ISBLANK(AO3),"",IF(AO3="W",5,IF(AO3="L",0,IF(AO3&gt;AQ5,5,IF(AO3=AQ5,3,IF(AO3&gt;AQ5-4,2,IF(AO3&gt;=AQ5/2,1,0)))))))</f>
        <v>5</v>
      </c>
      <c r="AQ4" s="24"/>
      <c r="AR4" s="64">
        <f>12-(COUNTBLANK(B4:AQ4)-30)</f>
        <v>9</v>
      </c>
      <c r="AS4" s="23">
        <f>COUNTIF(B4:AQ4,5)</f>
        <v>5</v>
      </c>
      <c r="AT4" s="68">
        <f>COUNTIF(B4:AQ4,3)</f>
        <v>0</v>
      </c>
      <c r="AU4" s="23">
        <f>AR4-AS4-AT4</f>
        <v>4</v>
      </c>
      <c r="AV4" s="64">
        <f>SUM(B3:AQ3)</f>
        <v>237</v>
      </c>
      <c r="AW4" s="68">
        <f>SUM(B5:AQ5)</f>
        <v>203</v>
      </c>
      <c r="AX4" s="23">
        <f>AV4-AW4</f>
        <v>34</v>
      </c>
      <c r="AY4" s="78">
        <f>AV4/AW4</f>
        <v>1.1674876847290641</v>
      </c>
      <c r="AZ4" s="51"/>
      <c r="BA4" s="85">
        <f>SUM(B4:AQ4)+AZ4</f>
        <v>30</v>
      </c>
      <c r="BB4" s="24">
        <f>RANK(BA4,$BA$3:$BA$23,0)</f>
        <v>3</v>
      </c>
    </row>
    <row r="5" spans="1:54" ht="24.95" customHeight="1">
      <c r="A5" s="106"/>
      <c r="B5" s="26"/>
      <c r="C5" s="27"/>
      <c r="D5" s="28"/>
      <c r="E5" s="29"/>
      <c r="F5" s="30"/>
      <c r="G5" s="54">
        <v>16</v>
      </c>
      <c r="H5" s="29"/>
      <c r="I5" s="30"/>
      <c r="J5" s="58">
        <v>35</v>
      </c>
      <c r="K5" s="29"/>
      <c r="L5" s="30"/>
      <c r="M5" s="58"/>
      <c r="N5" s="29"/>
      <c r="O5" s="30"/>
      <c r="P5" s="58">
        <v>20</v>
      </c>
      <c r="Q5" s="29"/>
      <c r="R5" s="30"/>
      <c r="S5" s="58">
        <v>33</v>
      </c>
      <c r="T5" s="30"/>
      <c r="U5" s="30"/>
      <c r="V5" s="53" t="s">
        <v>79</v>
      </c>
      <c r="W5" s="26"/>
      <c r="X5" s="27"/>
      <c r="Y5" s="28"/>
      <c r="Z5" s="29"/>
      <c r="AA5" s="30"/>
      <c r="AB5" s="54"/>
      <c r="AC5" s="29"/>
      <c r="AD5" s="30"/>
      <c r="AE5" s="58">
        <v>32</v>
      </c>
      <c r="AF5" s="29"/>
      <c r="AG5" s="30"/>
      <c r="AH5" s="58">
        <v>42</v>
      </c>
      <c r="AI5" s="29"/>
      <c r="AJ5" s="30"/>
      <c r="AK5" s="58">
        <v>25</v>
      </c>
      <c r="AL5" s="29"/>
      <c r="AM5" s="30"/>
      <c r="AN5" s="58"/>
      <c r="AO5" s="29"/>
      <c r="AP5" s="30"/>
      <c r="AQ5" s="53" t="s">
        <v>79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15</v>
      </c>
      <c r="B6" s="59">
        <v>16</v>
      </c>
      <c r="C6" s="16"/>
      <c r="D6" s="57"/>
      <c r="E6" s="34"/>
      <c r="F6" s="34"/>
      <c r="G6" s="35"/>
      <c r="H6" s="55">
        <v>25</v>
      </c>
      <c r="K6" s="56">
        <v>18</v>
      </c>
      <c r="L6" s="16"/>
      <c r="M6" s="57"/>
      <c r="N6" s="56">
        <v>35</v>
      </c>
      <c r="O6" s="16"/>
      <c r="P6" s="57"/>
      <c r="Q6" s="56">
        <v>36</v>
      </c>
      <c r="R6" s="16"/>
      <c r="S6" s="57"/>
      <c r="T6" s="92">
        <v>35</v>
      </c>
      <c r="U6" s="16"/>
      <c r="V6" s="17"/>
      <c r="W6" s="59"/>
      <c r="X6" s="16"/>
      <c r="Y6" s="57"/>
      <c r="Z6" s="34"/>
      <c r="AA6" s="34"/>
      <c r="AB6" s="35"/>
      <c r="AC6" s="55">
        <v>26</v>
      </c>
      <c r="AF6" s="56"/>
      <c r="AG6" s="16"/>
      <c r="AH6" s="57"/>
      <c r="AI6" s="56"/>
      <c r="AJ6" s="16"/>
      <c r="AK6" s="57"/>
      <c r="AL6" s="56">
        <v>25</v>
      </c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1">IF(ISBLANK(B6),"",IF(B6="W",5,IF(B6="L",0,IF(B6&gt;D8,5,IF(B6=D8,3,IF(B6&gt;D8-4,2,IF(B6&gt;=D8/2,1,0)))))))</f>
        <v>1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5</v>
      </c>
      <c r="P7" s="23"/>
      <c r="Q7" s="21"/>
      <c r="R7" s="22">
        <f t="shared" ref="R7" si="15">IF(ISBLANK(Q6),"",IF(Q6="W",5,IF(Q6="L",0,IF(Q6&gt;S8,5,IF(Q6=S8,3,IF(Q6&gt;S8-4,2,IF(Q6&gt;=S8/2,1,0)))))))</f>
        <v>5</v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5</v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>
        <f t="shared" ref="AM7" si="21">IF(ISBLANK(AL6),"",IF(AL6="W",5,IF(AL6="L",0,IF(AL6&gt;AN8,5,IF(AL6=AN8,3,IF(AL6&gt;AN8-4,2,IF(AL6&gt;=AN8/2,1,0)))))))</f>
        <v>1</v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8</v>
      </c>
      <c r="AS7" s="23">
        <f>COUNTIF(B7:AQ7,5)</f>
        <v>5</v>
      </c>
      <c r="AT7" s="68">
        <f>COUNTIF(B7:AQ7,3)</f>
        <v>0</v>
      </c>
      <c r="AU7" s="23">
        <f>AR7-AS7-AT7</f>
        <v>3</v>
      </c>
      <c r="AV7" s="64">
        <f>SUM(B6:AQ6)</f>
        <v>216</v>
      </c>
      <c r="AW7" s="68">
        <f>SUM(B8:AQ8)</f>
        <v>210</v>
      </c>
      <c r="AX7" s="23">
        <f>AV7-AW7</f>
        <v>6</v>
      </c>
      <c r="AY7" s="78">
        <f>AV7/AW7</f>
        <v>1.0285714285714285</v>
      </c>
      <c r="AZ7" s="51"/>
      <c r="BA7" s="85">
        <f>SUM(B7:AQ7)+AZ7</f>
        <v>27</v>
      </c>
      <c r="BB7" s="24">
        <f>RANK(BA7,$BA$3:$BA$23,0)</f>
        <v>4</v>
      </c>
    </row>
    <row r="8" spans="1:54" ht="24.95" customHeight="1">
      <c r="A8" s="106"/>
      <c r="B8" s="31"/>
      <c r="C8" s="30"/>
      <c r="D8" s="58">
        <v>27</v>
      </c>
      <c r="E8" s="27"/>
      <c r="F8" s="27"/>
      <c r="G8" s="28"/>
      <c r="H8" s="29"/>
      <c r="I8" s="30"/>
      <c r="J8" s="54">
        <v>20</v>
      </c>
      <c r="K8" s="29"/>
      <c r="L8" s="30"/>
      <c r="M8" s="58">
        <v>39</v>
      </c>
      <c r="N8" s="29"/>
      <c r="O8" s="30"/>
      <c r="P8" s="58">
        <v>27</v>
      </c>
      <c r="Q8" s="29"/>
      <c r="R8" s="30"/>
      <c r="S8" s="58">
        <v>25</v>
      </c>
      <c r="T8" s="30"/>
      <c r="U8" s="30"/>
      <c r="V8" s="53">
        <v>15</v>
      </c>
      <c r="W8" s="31"/>
      <c r="X8" s="30"/>
      <c r="Y8" s="58"/>
      <c r="Z8" s="27"/>
      <c r="AA8" s="27"/>
      <c r="AB8" s="28"/>
      <c r="AC8" s="29"/>
      <c r="AD8" s="30"/>
      <c r="AE8" s="54">
        <v>24</v>
      </c>
      <c r="AF8" s="29"/>
      <c r="AG8" s="30"/>
      <c r="AH8" s="58"/>
      <c r="AI8" s="29"/>
      <c r="AJ8" s="30"/>
      <c r="AK8" s="58"/>
      <c r="AL8" s="29"/>
      <c r="AM8" s="30"/>
      <c r="AN8" s="58">
        <v>33</v>
      </c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13</v>
      </c>
      <c r="B9" s="59">
        <v>35</v>
      </c>
      <c r="C9" s="16"/>
      <c r="D9" s="57"/>
      <c r="E9" s="56">
        <v>20</v>
      </c>
      <c r="F9" s="16"/>
      <c r="G9" s="57"/>
      <c r="H9" s="37"/>
      <c r="I9" s="37"/>
      <c r="J9" s="38"/>
      <c r="K9" s="56">
        <v>19</v>
      </c>
      <c r="L9" s="16"/>
      <c r="M9" s="57"/>
      <c r="N9" s="56">
        <v>42</v>
      </c>
      <c r="O9" s="16"/>
      <c r="P9" s="57"/>
      <c r="Q9" s="56">
        <v>25</v>
      </c>
      <c r="R9" s="16"/>
      <c r="S9" s="57"/>
      <c r="T9" s="92">
        <v>41</v>
      </c>
      <c r="U9" s="16"/>
      <c r="V9" s="17"/>
      <c r="W9" s="59">
        <v>32</v>
      </c>
      <c r="X9" s="16"/>
      <c r="Y9" s="57"/>
      <c r="Z9" s="56">
        <v>24</v>
      </c>
      <c r="AA9" s="16"/>
      <c r="AB9" s="57"/>
      <c r="AC9" s="37"/>
      <c r="AD9" s="37"/>
      <c r="AE9" s="38"/>
      <c r="AF9" s="56">
        <v>14</v>
      </c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f t="shared" ref="C10" si="23">IF(ISBLANK(B9),"",IF(B9="W",5,IF(B9="L",0,IF(B9&gt;D11,5,IF(B9=D11,3,IF(B9&gt;D11-4,2,IF(B9&gt;=D11/2,1,0)))))))</f>
        <v>5</v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0</v>
      </c>
      <c r="M10" s="23"/>
      <c r="N10" s="21"/>
      <c r="O10" s="22">
        <f t="shared" ref="O10" si="26">IF(ISBLANK(N9),"",IF(N9="W",5,IF(N9="L",0,IF(N9&gt;P11,5,IF(N9=P11,3,IF(N9&gt;P11-4,2,IF(N9&gt;=P11/2,1,0)))))))</f>
        <v>5</v>
      </c>
      <c r="P10" s="23"/>
      <c r="Q10" s="21"/>
      <c r="R10" s="22">
        <f t="shared" ref="R10" si="27">IF(ISBLANK(Q9),"",IF(Q9="W",5,IF(Q9="L",0,IF(Q9&gt;S11,5,IF(Q9=S11,3,IF(Q9&gt;S11-4,2,IF(Q9&gt;=S11/2,1,0)))))))</f>
        <v>1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>
        <f t="shared" ref="X10" si="29">IF(ISBLANK(W9),"",IF(W9="W",5,IF(W9="L",0,IF(W9&gt;Y11,5,IF(W9=Y11,3,IF(W9&gt;Y11-4,2,IF(W9&gt;=Y11/2,1,0)))))))</f>
        <v>5</v>
      </c>
      <c r="Y10" s="23"/>
      <c r="Z10" s="21"/>
      <c r="AA10" s="22">
        <f t="shared" ref="AA10" si="30">IF(ISBLANK(Z9),"",IF(Z9="W",5,IF(Z9="L",0,IF(Z9&gt;AB11,5,IF(Z9=AB11,3,IF(Z9&gt;AB11-4,2,IF(Z9&gt;=AB11/2,1,0)))))))</f>
        <v>2</v>
      </c>
      <c r="AB10" s="23"/>
      <c r="AC10" s="39"/>
      <c r="AD10" s="39"/>
      <c r="AE10" s="40"/>
      <c r="AF10" s="21"/>
      <c r="AG10" s="22">
        <f t="shared" ref="AG10" si="31">IF(ISBLANK(AF9),"",IF(AF9="W",5,IF(AF9="L",0,IF(AF9&gt;AH11,5,IF(AF9=AH11,3,IF(AF9&gt;AH11-4,2,IF(AF9&gt;=AH11/2,1,0)))))))</f>
        <v>0</v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9</v>
      </c>
      <c r="AS10" s="23">
        <f>COUNTIF(B10:AQ10,5)</f>
        <v>4</v>
      </c>
      <c r="AT10" s="68">
        <f>COUNTIF(B10:AQ10,3)</f>
        <v>0</v>
      </c>
      <c r="AU10" s="23">
        <f>AR10-AS10-AT10</f>
        <v>5</v>
      </c>
      <c r="AV10" s="64">
        <f>SUM(B9:AQ9)</f>
        <v>252</v>
      </c>
      <c r="AW10" s="68">
        <f>SUM(B11:AQ11)</f>
        <v>298</v>
      </c>
      <c r="AX10" s="23">
        <f>AV10-AW10</f>
        <v>-46</v>
      </c>
      <c r="AY10" s="78">
        <f>AV10/AW10</f>
        <v>0.84563758389261745</v>
      </c>
      <c r="AZ10" s="51"/>
      <c r="BA10" s="85">
        <f>SUM(B10:AQ10)+AZ10</f>
        <v>24</v>
      </c>
      <c r="BB10" s="24">
        <f>RANK(BA10,$BA$3:$BA$23,0)</f>
        <v>5</v>
      </c>
    </row>
    <row r="11" spans="1:54" ht="24.95" customHeight="1">
      <c r="A11" s="106"/>
      <c r="B11" s="31"/>
      <c r="C11" s="30"/>
      <c r="D11" s="58">
        <v>31</v>
      </c>
      <c r="E11" s="29"/>
      <c r="F11" s="30"/>
      <c r="G11" s="58">
        <v>25</v>
      </c>
      <c r="H11" s="41"/>
      <c r="I11" s="41"/>
      <c r="J11" s="42"/>
      <c r="K11" s="29"/>
      <c r="L11" s="30"/>
      <c r="M11" s="58">
        <v>54</v>
      </c>
      <c r="N11" s="29"/>
      <c r="O11" s="30"/>
      <c r="P11" s="58">
        <v>23</v>
      </c>
      <c r="Q11" s="29"/>
      <c r="R11" s="30"/>
      <c r="S11" s="58">
        <v>42</v>
      </c>
      <c r="T11" s="30"/>
      <c r="U11" s="30"/>
      <c r="V11" s="53">
        <v>25</v>
      </c>
      <c r="W11" s="31"/>
      <c r="X11" s="30"/>
      <c r="Y11" s="58">
        <v>30</v>
      </c>
      <c r="Z11" s="29"/>
      <c r="AA11" s="30"/>
      <c r="AB11" s="58">
        <v>26</v>
      </c>
      <c r="AC11" s="41"/>
      <c r="AD11" s="41"/>
      <c r="AE11" s="42"/>
      <c r="AF11" s="29"/>
      <c r="AG11" s="30"/>
      <c r="AH11" s="58">
        <v>42</v>
      </c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10</v>
      </c>
      <c r="B12" s="59"/>
      <c r="C12" s="16"/>
      <c r="D12" s="57"/>
      <c r="E12" s="56">
        <v>39</v>
      </c>
      <c r="F12" s="16"/>
      <c r="G12" s="57"/>
      <c r="H12" s="56">
        <v>54</v>
      </c>
      <c r="I12" s="16"/>
      <c r="J12" s="57"/>
      <c r="K12" s="37"/>
      <c r="L12" s="37"/>
      <c r="M12" s="38"/>
      <c r="N12" s="56">
        <v>70</v>
      </c>
      <c r="O12" s="16"/>
      <c r="P12" s="57"/>
      <c r="Q12" s="56">
        <v>42</v>
      </c>
      <c r="R12" s="16"/>
      <c r="S12" s="57"/>
      <c r="T12" s="92">
        <v>67</v>
      </c>
      <c r="U12" s="16"/>
      <c r="V12" s="17"/>
      <c r="W12" s="59">
        <v>42</v>
      </c>
      <c r="X12" s="16"/>
      <c r="Y12" s="57"/>
      <c r="Z12" s="56"/>
      <c r="AA12" s="16"/>
      <c r="AB12" s="57"/>
      <c r="AC12" s="56">
        <v>42</v>
      </c>
      <c r="AD12" s="16"/>
      <c r="AE12" s="57"/>
      <c r="AF12" s="37"/>
      <c r="AG12" s="37"/>
      <c r="AH12" s="38"/>
      <c r="AI12" s="56">
        <v>65</v>
      </c>
      <c r="AJ12" s="16"/>
      <c r="AK12" s="57"/>
      <c r="AL12" s="56"/>
      <c r="AM12" s="16"/>
      <c r="AN12" s="57"/>
      <c r="AO12" s="56" t="s">
        <v>78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5</v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>
        <f t="shared" ref="X13" si="41">IF(ISBLANK(W12),"",IF(W12="W",5,IF(W12="L",0,IF(W12&gt;Y14,5,IF(W12=Y14,3,IF(W12&gt;Y14-4,2,IF(W12&gt;=Y14/2,1,0)))))))</f>
        <v>5</v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>
        <f t="shared" ref="AD13" si="43">IF(ISBLANK(AC12),"",IF(AC12="W",5,IF(AC12="L",0,IF(AC12&gt;AE14,5,IF(AC12=AE14,3,IF(AC12&gt;AE14-4,2,IF(AC12&gt;=AE14/2,1,0)))))))</f>
        <v>5</v>
      </c>
      <c r="AE13" s="23"/>
      <c r="AF13" s="39"/>
      <c r="AG13" s="39"/>
      <c r="AH13" s="40"/>
      <c r="AI13" s="21"/>
      <c r="AJ13" s="22">
        <f t="shared" ref="AJ13" si="44">IF(ISBLANK(AI12),"",IF(AI12="W",5,IF(AI12="L",0,IF(AI12&gt;AK14,5,IF(AI12=AK14,3,IF(AI12&gt;AK14-4,2,IF(AI12&gt;=AK14/2,1,0)))))))</f>
        <v>5</v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>
        <f t="shared" ref="AP13" si="46">IF(ISBLANK(AO12),"",IF(AO12="W",5,IF(AO12="L",0,IF(AO12&gt;AQ14,5,IF(AO12=AQ14,3,IF(AO12&gt;AQ14-4,2,IF(AO12&gt;=AQ14/2,1,0)))))))</f>
        <v>5</v>
      </c>
      <c r="AQ13" s="24"/>
      <c r="AR13" s="64">
        <f>12-(COUNTBLANK(B13:AQ13)-30)</f>
        <v>9</v>
      </c>
      <c r="AS13" s="23">
        <f>COUNTIF(B13:AQ13,5)</f>
        <v>9</v>
      </c>
      <c r="AT13" s="68">
        <f>COUNTIF(B13:AQ13,3)</f>
        <v>0</v>
      </c>
      <c r="AU13" s="23">
        <f>AR13-AS13-AT13</f>
        <v>0</v>
      </c>
      <c r="AV13" s="64">
        <f>SUM(B12:AQ12)</f>
        <v>421</v>
      </c>
      <c r="AW13" s="68">
        <f>SUM(B14:AQ14)</f>
        <v>125</v>
      </c>
      <c r="AX13" s="23">
        <f>AV13-AW13</f>
        <v>296</v>
      </c>
      <c r="AY13" s="78">
        <f>AV13/AW13</f>
        <v>3.3679999999999999</v>
      </c>
      <c r="AZ13" s="51"/>
      <c r="BA13" s="85">
        <f>SUM(B13:AQ13)+AZ13</f>
        <v>45</v>
      </c>
      <c r="BB13" s="24">
        <f>RANK(BA13,$BA$3:$BA$23,0)</f>
        <v>1</v>
      </c>
    </row>
    <row r="14" spans="1:54" ht="24.95" customHeight="1">
      <c r="A14" s="106"/>
      <c r="B14" s="31"/>
      <c r="C14" s="30"/>
      <c r="D14" s="58"/>
      <c r="E14" s="29"/>
      <c r="F14" s="30"/>
      <c r="G14" s="58">
        <v>18</v>
      </c>
      <c r="H14" s="29"/>
      <c r="I14" s="30"/>
      <c r="J14" s="58">
        <v>19</v>
      </c>
      <c r="K14" s="41"/>
      <c r="L14" s="41"/>
      <c r="M14" s="42"/>
      <c r="N14" s="29"/>
      <c r="O14" s="30"/>
      <c r="P14" s="58">
        <v>15</v>
      </c>
      <c r="Q14" s="29"/>
      <c r="R14" s="30"/>
      <c r="S14" s="58">
        <v>30</v>
      </c>
      <c r="T14" s="30"/>
      <c r="U14" s="30"/>
      <c r="V14" s="53">
        <v>8</v>
      </c>
      <c r="W14" s="31"/>
      <c r="X14" s="30"/>
      <c r="Y14" s="58">
        <v>10</v>
      </c>
      <c r="Z14" s="29"/>
      <c r="AA14" s="30"/>
      <c r="AB14" s="58"/>
      <c r="AC14" s="29"/>
      <c r="AD14" s="30"/>
      <c r="AE14" s="58">
        <v>14</v>
      </c>
      <c r="AF14" s="41"/>
      <c r="AG14" s="41"/>
      <c r="AH14" s="42"/>
      <c r="AI14" s="29"/>
      <c r="AJ14" s="30"/>
      <c r="AK14" s="58">
        <v>11</v>
      </c>
      <c r="AL14" s="29"/>
      <c r="AM14" s="30"/>
      <c r="AN14" s="58"/>
      <c r="AO14" s="29"/>
      <c r="AP14" s="30"/>
      <c r="AQ14" s="53" t="s">
        <v>79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14</v>
      </c>
      <c r="B15" s="59">
        <v>20</v>
      </c>
      <c r="C15" s="16"/>
      <c r="D15" s="57"/>
      <c r="E15" s="56">
        <v>27</v>
      </c>
      <c r="F15" s="16"/>
      <c r="G15" s="57"/>
      <c r="H15" s="56">
        <v>23</v>
      </c>
      <c r="I15" s="16"/>
      <c r="J15" s="57"/>
      <c r="K15" s="56">
        <v>15</v>
      </c>
      <c r="L15" s="16"/>
      <c r="M15" s="57"/>
      <c r="N15" s="90"/>
      <c r="O15" s="90"/>
      <c r="P15" s="91"/>
      <c r="Q15" s="56">
        <v>18</v>
      </c>
      <c r="R15" s="16"/>
      <c r="S15" s="57"/>
      <c r="T15" s="92">
        <v>38</v>
      </c>
      <c r="U15" s="16"/>
      <c r="V15" s="17"/>
      <c r="W15" s="59">
        <v>25</v>
      </c>
      <c r="X15" s="16"/>
      <c r="Y15" s="57"/>
      <c r="Z15" s="56"/>
      <c r="AA15" s="16"/>
      <c r="AB15" s="57"/>
      <c r="AC15" s="56"/>
      <c r="AD15" s="16"/>
      <c r="AE15" s="57"/>
      <c r="AF15" s="56">
        <v>11</v>
      </c>
      <c r="AG15" s="16"/>
      <c r="AH15" s="57"/>
      <c r="AI15" s="37"/>
      <c r="AJ15" s="37"/>
      <c r="AK15" s="38"/>
      <c r="AL15" s="56">
        <v>27</v>
      </c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>
        <f t="shared" ref="C16" si="47">IF(ISBLANK(B15),"",IF(B15="W",5,IF(B15="L",0,IF(B15&gt;D17,5,IF(B15=D17,3,IF(B15&gt;D17-4,2,IF(B15&gt;=D17/2,1,0)))))))</f>
        <v>0</v>
      </c>
      <c r="D16" s="23"/>
      <c r="E16" s="21"/>
      <c r="F16" s="22">
        <f t="shared" ref="F16" si="48">IF(ISBLANK(E15),"",IF(E15="W",5,IF(E15="L",0,IF(E15&gt;G17,5,IF(E15=G17,3,IF(E15&gt;G17-4,2,IF(E15&gt;=G17/2,1,0)))))))</f>
        <v>1</v>
      </c>
      <c r="G16" s="23"/>
      <c r="H16" s="21"/>
      <c r="I16" s="22">
        <f t="shared" ref="I16" si="49">IF(ISBLANK(H15),"",IF(H15="W",5,IF(H15="L",0,IF(H15&gt;J17,5,IF(H15=J17,3,IF(H15&gt;J17-4,2,IF(H15&gt;=J17/2,1,0)))))))</f>
        <v>1</v>
      </c>
      <c r="J16" s="23"/>
      <c r="K16" s="21"/>
      <c r="L16" s="22">
        <f t="shared" ref="L16" si="50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0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>
        <f t="shared" ref="X16" si="53">IF(ISBLANK(W15),"",IF(W15="W",5,IF(W15="L",0,IF(W15&gt;Y17,5,IF(W15=Y17,3,IF(W15&gt;Y17-4,2,IF(W15&gt;=Y17/2,1,0)))))))</f>
        <v>0</v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>
        <f t="shared" ref="AG16" si="56">IF(ISBLANK(AF15),"",IF(AF15="W",5,IF(AF15="L",0,IF(AF15&gt;AH17,5,IF(AF15=AH17,3,IF(AF15&gt;AH17-4,2,IF(AF15&gt;=AH17/2,1,0)))))))</f>
        <v>0</v>
      </c>
      <c r="AH16" s="23"/>
      <c r="AI16" s="39"/>
      <c r="AJ16" s="39"/>
      <c r="AK16" s="40"/>
      <c r="AL16" s="21"/>
      <c r="AM16" s="22">
        <f t="shared" ref="AM16" si="57">IF(ISBLANK(AL15),"",IF(AL15="W",5,IF(AL15="L",0,IF(AL15&gt;AN17,5,IF(AL15=AN17,3,IF(AL15&gt;AN17-4,2,IF(AL15&gt;=AN17/2,1,0)))))))</f>
        <v>1</v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9</v>
      </c>
      <c r="AS16" s="23">
        <f>COUNTIF(B16:AQ16,5)</f>
        <v>1</v>
      </c>
      <c r="AT16" s="68">
        <f>COUNTIF(B16:AQ16,3)</f>
        <v>0</v>
      </c>
      <c r="AU16" s="23">
        <f>AR16-AS16-AT16</f>
        <v>8</v>
      </c>
      <c r="AV16" s="64">
        <f>SUM(B15:AQ15)</f>
        <v>204</v>
      </c>
      <c r="AW16" s="68">
        <f>SUM(B17:AQ17)</f>
        <v>448</v>
      </c>
      <c r="AX16" s="23">
        <f>AV16-AW16</f>
        <v>-244</v>
      </c>
      <c r="AY16" s="78">
        <f>AV16/AW16</f>
        <v>0.45535714285714285</v>
      </c>
      <c r="AZ16" s="51"/>
      <c r="BA16" s="85">
        <f>SUM(B16:AQ16)+AZ16</f>
        <v>8</v>
      </c>
      <c r="BB16" s="24">
        <f>RANK(BA16,$BA$3:$BA$23,0)</f>
        <v>6</v>
      </c>
    </row>
    <row r="17" spans="1:54" ht="24.95" customHeight="1">
      <c r="A17" s="106"/>
      <c r="B17" s="31"/>
      <c r="C17" s="30"/>
      <c r="D17" s="58">
        <v>58</v>
      </c>
      <c r="E17" s="29"/>
      <c r="F17" s="30"/>
      <c r="G17" s="58">
        <v>35</v>
      </c>
      <c r="H17" s="29"/>
      <c r="I17" s="30"/>
      <c r="J17" s="58">
        <v>42</v>
      </c>
      <c r="K17" s="29"/>
      <c r="L17" s="30"/>
      <c r="M17" s="58">
        <v>70</v>
      </c>
      <c r="N17" s="41"/>
      <c r="O17" s="41"/>
      <c r="P17" s="42"/>
      <c r="Q17" s="29"/>
      <c r="R17" s="30"/>
      <c r="S17" s="58">
        <v>58</v>
      </c>
      <c r="T17" s="30"/>
      <c r="U17" s="30"/>
      <c r="V17" s="53">
        <v>24</v>
      </c>
      <c r="W17" s="31"/>
      <c r="X17" s="30"/>
      <c r="Y17" s="58">
        <v>51</v>
      </c>
      <c r="Z17" s="29"/>
      <c r="AA17" s="30"/>
      <c r="AB17" s="58"/>
      <c r="AC17" s="29"/>
      <c r="AD17" s="30"/>
      <c r="AE17" s="58"/>
      <c r="AF17" s="29"/>
      <c r="AG17" s="30"/>
      <c r="AH17" s="58">
        <v>65</v>
      </c>
      <c r="AI17" s="41"/>
      <c r="AJ17" s="41"/>
      <c r="AK17" s="42"/>
      <c r="AL17" s="29"/>
      <c r="AM17" s="30"/>
      <c r="AN17" s="58">
        <v>45</v>
      </c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11</v>
      </c>
      <c r="B18" s="59">
        <v>33</v>
      </c>
      <c r="C18" s="16"/>
      <c r="D18" s="57"/>
      <c r="E18" s="56">
        <v>25</v>
      </c>
      <c r="F18" s="16"/>
      <c r="G18" s="57"/>
      <c r="H18" s="56">
        <v>42</v>
      </c>
      <c r="I18" s="16"/>
      <c r="J18" s="57"/>
      <c r="K18" s="56">
        <v>30</v>
      </c>
      <c r="L18" s="16"/>
      <c r="M18" s="57"/>
      <c r="N18" s="56">
        <v>58</v>
      </c>
      <c r="O18" s="16"/>
      <c r="P18" s="57"/>
      <c r="Q18" s="90"/>
      <c r="R18" s="90"/>
      <c r="S18" s="91"/>
      <c r="T18" s="92">
        <v>44</v>
      </c>
      <c r="U18" s="16"/>
      <c r="V18" s="57"/>
      <c r="W18" s="59"/>
      <c r="X18" s="16"/>
      <c r="Y18" s="57"/>
      <c r="Z18" s="56">
        <v>33</v>
      </c>
      <c r="AA18" s="16"/>
      <c r="AB18" s="57"/>
      <c r="AC18" s="56"/>
      <c r="AD18" s="16"/>
      <c r="AE18" s="57"/>
      <c r="AF18" s="56"/>
      <c r="AG18" s="16"/>
      <c r="AH18" s="57"/>
      <c r="AI18" s="56">
        <v>45</v>
      </c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>
        <f t="shared" ref="F19" si="60">IF(ISBLANK(E18),"",IF(E18="W",5,IF(E18="L",0,IF(E18&gt;G20,5,IF(E18=G20,3,IF(E18&gt;G20-4,2,IF(E18&gt;=G20/2,1,0)))))))</f>
        <v>1</v>
      </c>
      <c r="G19" s="23"/>
      <c r="H19" s="21"/>
      <c r="I19" s="22">
        <f t="shared" ref="I19" si="61">IF(ISBLANK(H18),"",IF(H18="W",5,IF(H18="L",0,IF(H18&gt;J20,5,IF(H18=J20,3,IF(H18&gt;J20-4,2,IF(H18&gt;=J20/2,1,0)))))))</f>
        <v>5</v>
      </c>
      <c r="J19" s="23"/>
      <c r="K19" s="21"/>
      <c r="L19" s="22">
        <f t="shared" ref="L19" si="62">IF(ISBLANK(K18),"",IF(K18="W",5,IF(K18="L",0,IF(K18&gt;M20,5,IF(K18=M20,3,IF(K18&gt;M20-4,2,IF(K18&gt;=M20/2,1,0)))))))</f>
        <v>1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5</v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>
        <f t="shared" ref="AA19" si="66">IF(ISBLANK(Z18),"",IF(Z18="W",5,IF(Z18="L",0,IF(Z18&gt;AB20,5,IF(Z18=AB20,3,IF(Z18&gt;AB20-4,2,IF(Z18&gt;=AB20/2,1,0)))))))</f>
        <v>5</v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>
        <f t="shared" ref="AJ19" si="69">IF(ISBLANK(AI18),"",IF(AI18="W",5,IF(AI18="L",0,IF(AI18&gt;AK20,5,IF(AI18=AK20,3,IF(AI18&gt;AK20-4,2,IF(AI18&gt;=AK20/2,1,0)))))))</f>
        <v>5</v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8</v>
      </c>
      <c r="AS19" s="23">
        <f>COUNTIF(B19:AQ19,5)</f>
        <v>6</v>
      </c>
      <c r="AT19" s="68">
        <f>COUNTIF(B19:AQ19,3)</f>
        <v>0</v>
      </c>
      <c r="AU19" s="23">
        <f>AR19-AS19-AT19</f>
        <v>2</v>
      </c>
      <c r="AV19" s="64">
        <f>SUM(B18:AQ18)</f>
        <v>310</v>
      </c>
      <c r="AW19" s="68">
        <f>SUM(B20:AQ20)</f>
        <v>219</v>
      </c>
      <c r="AX19" s="23">
        <f>AV19-AW19</f>
        <v>91</v>
      </c>
      <c r="AY19" s="78">
        <f>AV19/AW19</f>
        <v>1.4155251141552512</v>
      </c>
      <c r="AZ19" s="51"/>
      <c r="BA19" s="85">
        <f>SUM(B19:AQ19)+AZ19</f>
        <v>32</v>
      </c>
      <c r="BB19" s="24">
        <f>RANK(BA19,$BA$3:$BA$23,0)</f>
        <v>2</v>
      </c>
    </row>
    <row r="20" spans="1:54" ht="24.95" customHeight="1">
      <c r="A20" s="106"/>
      <c r="B20" s="31"/>
      <c r="C20" s="30"/>
      <c r="D20" s="58">
        <v>30</v>
      </c>
      <c r="E20" s="29"/>
      <c r="F20" s="30"/>
      <c r="G20" s="58">
        <v>36</v>
      </c>
      <c r="H20" s="29"/>
      <c r="I20" s="30"/>
      <c r="J20" s="58">
        <v>25</v>
      </c>
      <c r="K20" s="29"/>
      <c r="L20" s="30"/>
      <c r="M20" s="58">
        <v>42</v>
      </c>
      <c r="N20" s="29"/>
      <c r="O20" s="30"/>
      <c r="P20" s="58">
        <v>18</v>
      </c>
      <c r="Q20" s="41"/>
      <c r="R20" s="41"/>
      <c r="S20" s="42"/>
      <c r="T20" s="30"/>
      <c r="U20" s="30"/>
      <c r="V20" s="58">
        <v>16</v>
      </c>
      <c r="W20" s="31"/>
      <c r="X20" s="30"/>
      <c r="Y20" s="58"/>
      <c r="Z20" s="29"/>
      <c r="AA20" s="30"/>
      <c r="AB20" s="58">
        <v>25</v>
      </c>
      <c r="AC20" s="29"/>
      <c r="AD20" s="30"/>
      <c r="AE20" s="58"/>
      <c r="AF20" s="29"/>
      <c r="AG20" s="30"/>
      <c r="AH20" s="58"/>
      <c r="AI20" s="29"/>
      <c r="AJ20" s="30"/>
      <c r="AK20" s="58">
        <v>27</v>
      </c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16</v>
      </c>
      <c r="B21" s="89" t="s">
        <v>79</v>
      </c>
      <c r="C21" s="11" t="s">
        <v>80</v>
      </c>
      <c r="D21" s="33"/>
      <c r="E21" s="55">
        <v>15</v>
      </c>
      <c r="G21" s="33"/>
      <c r="H21" s="55">
        <v>25</v>
      </c>
      <c r="J21" s="33"/>
      <c r="K21" s="55">
        <v>8</v>
      </c>
      <c r="M21" s="33"/>
      <c r="N21" s="55">
        <v>24</v>
      </c>
      <c r="P21" s="33"/>
      <c r="Q21" s="55">
        <v>16</v>
      </c>
      <c r="S21" s="33"/>
      <c r="T21" s="37"/>
      <c r="U21" s="37"/>
      <c r="V21" s="43"/>
      <c r="W21" s="89" t="s">
        <v>79</v>
      </c>
      <c r="X21" s="11" t="s">
        <v>80</v>
      </c>
      <c r="Y21" s="33"/>
      <c r="Z21" s="55"/>
      <c r="AB21" s="33"/>
      <c r="AC21" s="55"/>
      <c r="AE21" s="33"/>
      <c r="AF21" s="55" t="s">
        <v>79</v>
      </c>
      <c r="AG21" s="11" t="s">
        <v>80</v>
      </c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>
        <f t="shared" ref="C22" si="71">IF(ISBLANK(B21),"",IF(B21="W",5,IF(B21="L",0,IF(B21&gt;D23,5,IF(B21=D23,3,IF(B21&gt;D23-4,2,IF(B21&gt;=D23/2,1,0)))))))</f>
        <v>0</v>
      </c>
      <c r="D22" s="23"/>
      <c r="E22" s="21"/>
      <c r="F22" s="22">
        <f t="shared" ref="F22" si="72">IF(ISBLANK(E21),"",IF(E21="W",5,IF(E21="L",0,IF(E21&gt;G23,5,IF(E21=G23,3,IF(E21&gt;G23-4,2,IF(E21&gt;=G23/2,1,0)))))))</f>
        <v>0</v>
      </c>
      <c r="G22" s="23"/>
      <c r="H22" s="21"/>
      <c r="I22" s="22">
        <f t="shared" ref="I22" si="73">IF(ISBLANK(H21),"",IF(H21="W",5,IF(H21="L",0,IF(H21&gt;J23,5,IF(H21=J23,3,IF(H21&gt;J23-4,2,IF(H21&gt;=J23/2,1,0)))))))</f>
        <v>1</v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1</v>
      </c>
      <c r="P22" s="23"/>
      <c r="Q22" s="21"/>
      <c r="R22" s="22">
        <f t="shared" ref="R22" si="76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>
        <f t="shared" ref="X22" si="77">IF(ISBLANK(W21),"",IF(W21="W",5,IF(W21="L",0,IF(W21&gt;Y23,5,IF(W21=Y23,3,IF(W21&gt;Y23-4,2,IF(W21&gt;=Y23/2,1,0)))))))</f>
        <v>0</v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>
        <f t="shared" ref="AG22" si="80">IF(ISBLANK(AF21),"",IF(AF21="W",5,IF(AF21="L",0,IF(AF21&gt;AH23,5,IF(AF21=AH23,3,IF(AF21&gt;AH23-4,2,IF(AF21&gt;=AH23/2,1,0)))))))</f>
        <v>0</v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8</v>
      </c>
      <c r="AS22" s="23">
        <f>COUNTIF(B22:AQ22,5)</f>
        <v>0</v>
      </c>
      <c r="AT22" s="68">
        <f>COUNTIF(B22:AQ22,3)</f>
        <v>0</v>
      </c>
      <c r="AU22" s="23">
        <f>AR22-AS22-AT22</f>
        <v>8</v>
      </c>
      <c r="AV22" s="64">
        <f>SUM(B21:AQ21)</f>
        <v>88</v>
      </c>
      <c r="AW22" s="68">
        <f>SUM(B23:AQ23)</f>
        <v>225</v>
      </c>
      <c r="AX22" s="23">
        <f>AV22-AW22</f>
        <v>-137</v>
      </c>
      <c r="AY22" s="78">
        <f>AV22/AW22</f>
        <v>0.39111111111111113</v>
      </c>
      <c r="AZ22" s="51"/>
      <c r="BA22" s="85">
        <f>SUM(B22:AQ22)+AZ22</f>
        <v>2</v>
      </c>
      <c r="BB22" s="24">
        <f>RANK(BA22,$BA$3:$BA$23,0)</f>
        <v>7</v>
      </c>
    </row>
    <row r="23" spans="1:54" ht="24.95" customHeight="1" thickBot="1">
      <c r="A23" s="104"/>
      <c r="B23" s="45"/>
      <c r="C23" s="46"/>
      <c r="D23" s="60" t="s">
        <v>78</v>
      </c>
      <c r="E23" s="47"/>
      <c r="F23" s="46"/>
      <c r="G23" s="60">
        <v>35</v>
      </c>
      <c r="H23" s="47"/>
      <c r="I23" s="46"/>
      <c r="J23" s="60">
        <v>41</v>
      </c>
      <c r="K23" s="47"/>
      <c r="L23" s="46"/>
      <c r="M23" s="60">
        <v>67</v>
      </c>
      <c r="N23" s="47"/>
      <c r="O23" s="46"/>
      <c r="P23" s="60">
        <v>38</v>
      </c>
      <c r="Q23" s="47"/>
      <c r="R23" s="46"/>
      <c r="S23" s="60">
        <v>44</v>
      </c>
      <c r="T23" s="48"/>
      <c r="U23" s="48"/>
      <c r="V23" s="49"/>
      <c r="W23" s="45"/>
      <c r="X23" s="46"/>
      <c r="Y23" s="60" t="s">
        <v>78</v>
      </c>
      <c r="Z23" s="47"/>
      <c r="AA23" s="46"/>
      <c r="AB23" s="60"/>
      <c r="AC23" s="47"/>
      <c r="AD23" s="46"/>
      <c r="AE23" s="60"/>
      <c r="AF23" s="47"/>
      <c r="AG23" s="46"/>
      <c r="AH23" s="60" t="s">
        <v>78</v>
      </c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30</v>
      </c>
      <c r="AT25" s="76"/>
      <c r="AU25" s="76">
        <f>SUM(AU3:AU23)</f>
        <v>30</v>
      </c>
      <c r="AV25" s="76">
        <f>SUM(AV3:AV23)</f>
        <v>1728</v>
      </c>
      <c r="AW25" s="76">
        <f>SUM(AW3:AW23)</f>
        <v>1728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7D4-1AEC-764F-B877-23BA1317F66E}">
  <sheetPr>
    <pageSetUpPr fitToPage="1"/>
  </sheetPr>
  <dimension ref="A1:BB25"/>
  <sheetViews>
    <sheetView zoomScale="92" zoomScaleNormal="92" workbookViewId="0">
      <pane xSplit="1" ySplit="2" topLeftCell="AC14" activePane="bottomRight" state="frozen"/>
      <selection pane="topRight" activeCell="B1" sqref="B1"/>
      <selection pane="bottomLeft" activeCell="A3" sqref="A3"/>
      <selection pane="bottomRight" activeCell="AJ19" sqref="AJ19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17</v>
      </c>
      <c r="B2" s="5"/>
      <c r="C2" s="6" t="str">
        <f>A3</f>
        <v>CD Phoenix Amber</v>
      </c>
      <c r="D2" s="7"/>
      <c r="E2" s="8"/>
      <c r="F2" s="6" t="str">
        <f>A6</f>
        <v>CFX Harriers</v>
      </c>
      <c r="G2" s="7"/>
      <c r="H2" s="8"/>
      <c r="I2" s="6" t="str">
        <f>A9</f>
        <v>CFX Ospreys</v>
      </c>
      <c r="J2" s="7"/>
      <c r="K2" s="8"/>
      <c r="L2" s="6" t="str">
        <f>A12</f>
        <v>KCNC Juniors 3</v>
      </c>
      <c r="M2" s="7"/>
      <c r="N2" s="8"/>
      <c r="O2" s="6" t="str">
        <f>A15</f>
        <v>Langton Libra</v>
      </c>
      <c r="P2" s="7"/>
      <c r="Q2" s="8"/>
      <c r="R2" s="6" t="str">
        <f>A18</f>
        <v>Langton Virgo</v>
      </c>
      <c r="S2" s="7"/>
      <c r="T2" s="10"/>
      <c r="U2" s="6" t="str">
        <f>A21</f>
        <v>Wealden Leopards</v>
      </c>
      <c r="V2" s="9"/>
      <c r="W2" s="5"/>
      <c r="X2" s="6" t="str">
        <f>A3</f>
        <v>CD Phoenix Amber</v>
      </c>
      <c r="Y2" s="7"/>
      <c r="Z2" s="8"/>
      <c r="AA2" s="6" t="str">
        <f>A6</f>
        <v>CFX Harriers</v>
      </c>
      <c r="AB2" s="7"/>
      <c r="AC2" s="8"/>
      <c r="AD2" s="6" t="str">
        <f>A9</f>
        <v>CFX Ospreys</v>
      </c>
      <c r="AE2" s="7"/>
      <c r="AF2" s="8"/>
      <c r="AG2" s="6" t="str">
        <f>A12</f>
        <v>KCNC Juniors 3</v>
      </c>
      <c r="AH2" s="7"/>
      <c r="AI2" s="8"/>
      <c r="AJ2" s="6" t="str">
        <f>A15</f>
        <v>Langton Libra</v>
      </c>
      <c r="AK2" s="7"/>
      <c r="AL2" s="8"/>
      <c r="AM2" s="6" t="s">
        <v>18</v>
      </c>
      <c r="AN2" s="7"/>
      <c r="AO2" s="8"/>
      <c r="AP2" s="6" t="str">
        <f>A21</f>
        <v>Wealden Leopards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24</v>
      </c>
      <c r="B3" s="12"/>
      <c r="C3" s="13"/>
      <c r="D3" s="14"/>
      <c r="E3" s="52">
        <v>26</v>
      </c>
      <c r="F3" s="15"/>
      <c r="G3" s="15"/>
      <c r="H3" s="56">
        <v>24</v>
      </c>
      <c r="I3" s="16" t="s">
        <v>83</v>
      </c>
      <c r="J3" s="57"/>
      <c r="K3" s="56">
        <v>54</v>
      </c>
      <c r="L3" s="16"/>
      <c r="M3" s="57"/>
      <c r="N3" s="56"/>
      <c r="O3" s="16"/>
      <c r="P3" s="57"/>
      <c r="Q3" s="56">
        <v>38</v>
      </c>
      <c r="R3" s="16"/>
      <c r="S3" s="57"/>
      <c r="T3" s="92">
        <v>47</v>
      </c>
      <c r="U3" s="16"/>
      <c r="V3" s="17"/>
      <c r="W3" s="71"/>
      <c r="X3" s="34"/>
      <c r="Y3" s="35"/>
      <c r="Z3" s="55">
        <v>57</v>
      </c>
      <c r="AC3" s="55"/>
      <c r="AE3" s="33"/>
      <c r="AF3" s="55"/>
      <c r="AH3" s="33"/>
      <c r="AI3" s="55">
        <v>21</v>
      </c>
      <c r="AK3" s="33"/>
      <c r="AL3" s="55"/>
      <c r="AN3" s="33"/>
      <c r="AO3" s="55">
        <v>28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2</v>
      </c>
      <c r="G4" s="22"/>
      <c r="H4" s="21"/>
      <c r="I4" s="22">
        <v>0</v>
      </c>
      <c r="J4" s="23"/>
      <c r="K4" s="21"/>
      <c r="L4" s="22">
        <f t="shared" ref="L4" si="1">IF(ISBLANK(K3),"",IF(K3="W",5,IF(K3="L",0,IF(K3&gt;M5,5,IF(K3=M5,3,IF(K3&gt;M5-4,2,IF(K3&gt;=M5/2,1,0)))))))</f>
        <v>5</v>
      </c>
      <c r="M4" s="23"/>
      <c r="N4" s="21"/>
      <c r="O4" s="22" t="str">
        <f t="shared" ref="O4" si="2">IF(ISBLANK(N3),"",IF(N3="W",5,IF(N3="L",0,IF(N3&gt;P5,5,IF(N3=P5,3,IF(N3&gt;P5-4,2,IF(N3&gt;=P5/2,1,0)))))))</f>
        <v/>
      </c>
      <c r="P4" s="23"/>
      <c r="Q4" s="21"/>
      <c r="R4" s="22">
        <f t="shared" ref="R4" si="3">IF(ISBLANK(Q3),"",IF(Q3="W",5,IF(Q3="L",0,IF(Q3&gt;S5,5,IF(Q3=S5,3,IF(Q3&gt;S5-4,2,IF(Q3&gt;=S5/2,1,0)))))))</f>
        <v>5</v>
      </c>
      <c r="S4" s="23"/>
      <c r="T4" s="22"/>
      <c r="U4" s="22">
        <f t="shared" ref="U4" si="4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>
        <f t="shared" ref="AA4" si="5">IF(ISBLANK(Z3),"",IF(Z3="W",5,IF(Z3="L",0,IF(Z3&gt;AB5,5,IF(Z3=AB5,3,IF(Z3&gt;AB5-4,2,IF(Z3&gt;=AB5/2,1,0)))))))</f>
        <v>5</v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>
        <f t="shared" ref="AJ4" si="8">IF(ISBLANK(AI3),"",IF(AI3="W",5,IF(AI3="L",0,IF(AI3&gt;AK5,5,IF(AI3=AK5,3,IF(AI3&gt;AK5-4,2,IF(AI3&gt;=AK5/2,1,0)))))))</f>
        <v>5</v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>
        <f t="shared" ref="AP4" si="10">IF(ISBLANK(AO3),"",IF(AO3="W",5,IF(AO3="L",0,IF(AO3&gt;AQ5,5,IF(AO3=AQ5,3,IF(AO3&gt;AQ5-4,2,IF(AO3&gt;=AQ5/2,1,0)))))))</f>
        <v>5</v>
      </c>
      <c r="AQ4" s="24"/>
      <c r="AR4" s="64">
        <f>12-(COUNTBLANK(B4:AQ4)-30)</f>
        <v>8</v>
      </c>
      <c r="AS4" s="23">
        <f>COUNTIF(B4:AQ4,5)</f>
        <v>6</v>
      </c>
      <c r="AT4" s="68">
        <f>COUNTIF(B4:AQ4,3)</f>
        <v>0</v>
      </c>
      <c r="AU4" s="23">
        <f>AR4-AS4-AT4</f>
        <v>2</v>
      </c>
      <c r="AV4" s="64">
        <f>SUM(B3:AQ3)</f>
        <v>295</v>
      </c>
      <c r="AW4" s="68">
        <f>SUM(B5:AQ5)</f>
        <v>144</v>
      </c>
      <c r="AX4" s="23">
        <f>AV4-AW4</f>
        <v>151</v>
      </c>
      <c r="AY4" s="78">
        <f>AV4/AW4</f>
        <v>2.0486111111111112</v>
      </c>
      <c r="AZ4" s="51"/>
      <c r="BA4" s="85">
        <f>SUM(B4:AQ4)+AZ4</f>
        <v>32</v>
      </c>
      <c r="BB4" s="24">
        <f>RANK(BA4,$BA$3:$BA$23,0)</f>
        <v>2</v>
      </c>
    </row>
    <row r="5" spans="1:54" ht="24.95" customHeight="1">
      <c r="A5" s="106"/>
      <c r="B5" s="26"/>
      <c r="C5" s="27"/>
      <c r="D5" s="28"/>
      <c r="E5" s="29"/>
      <c r="F5" s="30"/>
      <c r="G5" s="54">
        <v>27</v>
      </c>
      <c r="H5" s="29"/>
      <c r="I5" s="30"/>
      <c r="J5" s="58">
        <v>12</v>
      </c>
      <c r="K5" s="29"/>
      <c r="L5" s="30"/>
      <c r="M5" s="58">
        <v>17</v>
      </c>
      <c r="N5" s="29"/>
      <c r="O5" s="30"/>
      <c r="P5" s="58"/>
      <c r="Q5" s="29"/>
      <c r="R5" s="30"/>
      <c r="S5" s="58">
        <v>23</v>
      </c>
      <c r="T5" s="30"/>
      <c r="U5" s="30"/>
      <c r="V5" s="53">
        <v>14</v>
      </c>
      <c r="W5" s="26"/>
      <c r="X5" s="27"/>
      <c r="Y5" s="28"/>
      <c r="Z5" s="29"/>
      <c r="AA5" s="30"/>
      <c r="AB5" s="54">
        <v>13</v>
      </c>
      <c r="AC5" s="29"/>
      <c r="AD5" s="30"/>
      <c r="AE5" s="58"/>
      <c r="AF5" s="29"/>
      <c r="AG5" s="30"/>
      <c r="AH5" s="58"/>
      <c r="AI5" s="29"/>
      <c r="AJ5" s="30"/>
      <c r="AK5" s="58">
        <v>19</v>
      </c>
      <c r="AL5" s="29"/>
      <c r="AM5" s="30"/>
      <c r="AN5" s="58"/>
      <c r="AO5" s="29"/>
      <c r="AP5" s="30"/>
      <c r="AQ5" s="53">
        <v>19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22</v>
      </c>
      <c r="B6" s="59">
        <v>27</v>
      </c>
      <c r="C6" s="16"/>
      <c r="D6" s="57"/>
      <c r="E6" s="34"/>
      <c r="F6" s="34"/>
      <c r="G6" s="35"/>
      <c r="H6" s="55">
        <v>26</v>
      </c>
      <c r="K6" s="56" t="s">
        <v>78</v>
      </c>
      <c r="L6" s="16"/>
      <c r="M6" s="57"/>
      <c r="N6" s="56">
        <v>7</v>
      </c>
      <c r="O6" s="16"/>
      <c r="P6" s="57"/>
      <c r="Q6" s="56"/>
      <c r="R6" s="16"/>
      <c r="S6" s="57"/>
      <c r="T6" s="92">
        <v>28</v>
      </c>
      <c r="U6" s="16"/>
      <c r="V6" s="17"/>
      <c r="W6" s="59">
        <v>13</v>
      </c>
      <c r="X6" s="16"/>
      <c r="Y6" s="57"/>
      <c r="Z6" s="34"/>
      <c r="AA6" s="34"/>
      <c r="AB6" s="35"/>
      <c r="AC6" s="55">
        <v>13</v>
      </c>
      <c r="AF6" s="56"/>
      <c r="AG6" s="16"/>
      <c r="AH6" s="57"/>
      <c r="AI6" s="56">
        <v>23</v>
      </c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1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1</v>
      </c>
      <c r="J7" s="22"/>
      <c r="K7" s="21"/>
      <c r="L7" s="22">
        <f t="shared" ref="L7" si="13">IF(ISBLANK(K6),"",IF(K6="W",5,IF(K6="L",0,IF(K6&gt;M8,5,IF(K6=M8,3,IF(K6&gt;M8-4,2,IF(K6&gt;=M8/2,1,0)))))))</f>
        <v>5</v>
      </c>
      <c r="M7" s="23"/>
      <c r="N7" s="21"/>
      <c r="O7" s="22">
        <f t="shared" ref="O7" si="14">IF(ISBLANK(N6),"",IF(N6="W",5,IF(N6="L",0,IF(N6&gt;P8,5,IF(N6=P8,3,IF(N6&gt;P8-4,2,IF(N6&gt;=P8/2,1,0)))))))</f>
        <v>0</v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>
        <f t="shared" ref="X7" si="17">IF(ISBLANK(W6),"",IF(W6="W",5,IF(W6="L",0,IF(W6&gt;Y8,5,IF(W6=Y8,3,IF(W6&gt;Y8-4,2,IF(W6&gt;=Y8/2,1,0)))))))</f>
        <v>0</v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0</v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>
        <f t="shared" ref="AJ7" si="20">IF(ISBLANK(AI6),"",IF(AI6="W",5,IF(AI6="L",0,IF(AI6&gt;AK8,5,IF(AI6=AK8,3,IF(AI6&gt;AK8-4,2,IF(AI6&gt;=AK8/2,1,0)))))))</f>
        <v>5</v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8</v>
      </c>
      <c r="AS7" s="23">
        <f>COUNTIF(B7:AQ7,5)</f>
        <v>4</v>
      </c>
      <c r="AT7" s="68">
        <f>COUNTIF(B7:AQ7,3)</f>
        <v>0</v>
      </c>
      <c r="AU7" s="23">
        <f>AR7-AS7-AT7</f>
        <v>4</v>
      </c>
      <c r="AV7" s="64">
        <f>SUM(B6:AQ6)</f>
        <v>137</v>
      </c>
      <c r="AW7" s="68">
        <f>SUM(B8:AQ8)</f>
        <v>224</v>
      </c>
      <c r="AX7" s="23">
        <f>AV7-AW7</f>
        <v>-87</v>
      </c>
      <c r="AY7" s="78">
        <f>AV7/AW7</f>
        <v>0.6116071428571429</v>
      </c>
      <c r="AZ7" s="51"/>
      <c r="BA7" s="85">
        <f>SUM(B7:AQ7)+AZ7</f>
        <v>21</v>
      </c>
      <c r="BB7" s="24">
        <f>RANK(BA7,$BA$3:$BA$23,0)</f>
        <v>4</v>
      </c>
    </row>
    <row r="8" spans="1:54" ht="24.95" customHeight="1">
      <c r="A8" s="106"/>
      <c r="B8" s="31"/>
      <c r="C8" s="30"/>
      <c r="D8" s="58">
        <v>26</v>
      </c>
      <c r="E8" s="27"/>
      <c r="F8" s="27"/>
      <c r="G8" s="28"/>
      <c r="H8" s="29"/>
      <c r="I8" s="30"/>
      <c r="J8" s="54">
        <v>34</v>
      </c>
      <c r="K8" s="29"/>
      <c r="L8" s="30"/>
      <c r="M8" s="58" t="s">
        <v>79</v>
      </c>
      <c r="N8" s="29"/>
      <c r="O8" s="30"/>
      <c r="P8" s="58">
        <v>30</v>
      </c>
      <c r="Q8" s="29"/>
      <c r="R8" s="30"/>
      <c r="S8" s="58"/>
      <c r="T8" s="30"/>
      <c r="U8" s="30"/>
      <c r="V8" s="53">
        <v>22</v>
      </c>
      <c r="W8" s="31"/>
      <c r="X8" s="30"/>
      <c r="Y8" s="58">
        <v>57</v>
      </c>
      <c r="Z8" s="27"/>
      <c r="AA8" s="27"/>
      <c r="AB8" s="28"/>
      <c r="AC8" s="29"/>
      <c r="AD8" s="30"/>
      <c r="AE8" s="54">
        <v>33</v>
      </c>
      <c r="AF8" s="29"/>
      <c r="AG8" s="30"/>
      <c r="AH8" s="58"/>
      <c r="AI8" s="29"/>
      <c r="AJ8" s="30"/>
      <c r="AK8" s="58">
        <v>22</v>
      </c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21</v>
      </c>
      <c r="B9" s="59">
        <v>12</v>
      </c>
      <c r="C9" s="16"/>
      <c r="D9" s="57"/>
      <c r="E9" s="56">
        <v>34</v>
      </c>
      <c r="F9" s="16"/>
      <c r="G9" s="57"/>
      <c r="H9" s="37"/>
      <c r="I9" s="37"/>
      <c r="J9" s="38"/>
      <c r="K9" s="56"/>
      <c r="L9" s="16"/>
      <c r="M9" s="57"/>
      <c r="N9" s="56">
        <v>9</v>
      </c>
      <c r="O9" s="16"/>
      <c r="P9" s="57"/>
      <c r="Q9" s="56">
        <v>23</v>
      </c>
      <c r="R9" s="16"/>
      <c r="S9" s="57"/>
      <c r="T9" s="92">
        <v>29</v>
      </c>
      <c r="U9" s="16"/>
      <c r="V9" s="17"/>
      <c r="W9" s="59"/>
      <c r="X9" s="16"/>
      <c r="Y9" s="57"/>
      <c r="Z9" s="56">
        <v>33</v>
      </c>
      <c r="AA9" s="16"/>
      <c r="AB9" s="57"/>
      <c r="AC9" s="37"/>
      <c r="AD9" s="37"/>
      <c r="AE9" s="38"/>
      <c r="AF9" s="56">
        <v>41</v>
      </c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v>5</v>
      </c>
      <c r="D10" s="23"/>
      <c r="E10" s="21"/>
      <c r="F10" s="22">
        <f t="shared" ref="F10" si="23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 t="str">
        <f t="shared" ref="L10" si="24">IF(ISBLANK(K9),"",IF(K9="W",5,IF(K9="L",0,IF(K9&gt;M11,5,IF(K9=M11,3,IF(K9&gt;M11-4,2,IF(K9&gt;=M11/2,1,0)))))))</f>
        <v/>
      </c>
      <c r="M10" s="23"/>
      <c r="N10" s="21"/>
      <c r="O10" s="22">
        <f t="shared" ref="O10" si="25">IF(ISBLANK(N9),"",IF(N9="W",5,IF(N9="L",0,IF(N9&gt;P11,5,IF(N9=P11,3,IF(N9&gt;P11-4,2,IF(N9&gt;=P11/2,1,0)))))))</f>
        <v>0</v>
      </c>
      <c r="P10" s="23"/>
      <c r="Q10" s="21"/>
      <c r="R10" s="22">
        <f t="shared" ref="R10" si="26">IF(ISBLANK(Q9),"",IF(Q9="W",5,IF(Q9="L",0,IF(Q9&gt;S11,5,IF(Q9=S11,3,IF(Q9&gt;S11-4,2,IF(Q9&gt;=S11/2,1,0)))))))</f>
        <v>5</v>
      </c>
      <c r="S10" s="23"/>
      <c r="T10" s="22"/>
      <c r="U10" s="22">
        <f t="shared" ref="U10" si="27">IF(ISBLANK(T9),"",IF(T9="W",5,IF(T9="L",0,IF(T9&gt;V11,5,IF(T9=V11,3,IF(T9&gt;V11-4,2,IF(T9&gt;=V11/2,1,0)))))))</f>
        <v>5</v>
      </c>
      <c r="V10" s="24"/>
      <c r="W10" s="25"/>
      <c r="X10" s="22" t="str">
        <f t="shared" ref="X10" si="28">IF(ISBLANK(W9),"",IF(W9="W",5,IF(W9="L",0,IF(W9&gt;Y11,5,IF(W9=Y11,3,IF(W9&gt;Y11-4,2,IF(W9&gt;=Y11/2,1,0)))))))</f>
        <v/>
      </c>
      <c r="Y10" s="23"/>
      <c r="Z10" s="21"/>
      <c r="AA10" s="22">
        <f t="shared" ref="AA10" si="29">IF(ISBLANK(Z9),"",IF(Z9="W",5,IF(Z9="L",0,IF(Z9&gt;AB11,5,IF(Z9=AB11,3,IF(Z9&gt;AB11-4,2,IF(Z9&gt;=AB11/2,1,0)))))))</f>
        <v>5</v>
      </c>
      <c r="AB10" s="23"/>
      <c r="AC10" s="39"/>
      <c r="AD10" s="39"/>
      <c r="AE10" s="40"/>
      <c r="AF10" s="21"/>
      <c r="AG10" s="22">
        <f t="shared" ref="AG10" si="30">IF(ISBLANK(AF9),"",IF(AF9="W",5,IF(AF9="L",0,IF(AF9&gt;AH11,5,IF(AF9=AH11,3,IF(AF9&gt;AH11-4,2,IF(AF9&gt;=AH11/2,1,0)))))))</f>
        <v>5</v>
      </c>
      <c r="AH10" s="23"/>
      <c r="AI10" s="21"/>
      <c r="AJ10" s="22" t="str">
        <f t="shared" ref="AJ10" si="31">IF(ISBLANK(AI9),"",IF(AI9="W",5,IF(AI9="L",0,IF(AI9&gt;AK11,5,IF(AI9=AK11,3,IF(AI9&gt;AK11-4,2,IF(AI9&gt;=AK11/2,1,0)))))))</f>
        <v/>
      </c>
      <c r="AL10" s="21"/>
      <c r="AM10" s="22" t="str">
        <f t="shared" ref="AM10" si="32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3">IF(ISBLANK(AO9),"",IF(AO9="W",5,IF(AO9="L",0,IF(AO9&gt;AQ11,5,IF(AO9=AQ11,3,IF(AO9&gt;AQ11-4,2,IF(AO9&gt;=AQ11/2,1,0)))))))</f>
        <v/>
      </c>
      <c r="AQ10" s="24"/>
      <c r="AR10" s="64">
        <f>12-(COUNTBLANK(B10:AQ10)-30)</f>
        <v>7</v>
      </c>
      <c r="AS10" s="23">
        <f>COUNTIF(B10:AQ10,5)</f>
        <v>6</v>
      </c>
      <c r="AT10" s="68">
        <f>COUNTIF(B10:AQ10,3)</f>
        <v>0</v>
      </c>
      <c r="AU10" s="23">
        <f>AR10-AS10-AT10</f>
        <v>1</v>
      </c>
      <c r="AV10" s="64">
        <f>SUM(B9:AQ9)</f>
        <v>181</v>
      </c>
      <c r="AW10" s="68">
        <f>SUM(B11:AQ11)</f>
        <v>139</v>
      </c>
      <c r="AX10" s="23">
        <f>AV10-AW10</f>
        <v>42</v>
      </c>
      <c r="AY10" s="78">
        <f>AV10/AW10</f>
        <v>1.3021582733812949</v>
      </c>
      <c r="AZ10" s="51"/>
      <c r="BA10" s="85">
        <f>SUM(B10:AQ10)+AZ10</f>
        <v>30</v>
      </c>
      <c r="BB10" s="24">
        <f>RANK(BA10,$BA$3:$BA$23,0)</f>
        <v>3</v>
      </c>
    </row>
    <row r="11" spans="1:54" ht="24.95" customHeight="1">
      <c r="A11" s="106"/>
      <c r="B11" s="31"/>
      <c r="C11" s="30"/>
      <c r="D11" s="58">
        <v>24</v>
      </c>
      <c r="E11" s="29"/>
      <c r="F11" s="30"/>
      <c r="G11" s="58">
        <v>26</v>
      </c>
      <c r="H11" s="41"/>
      <c r="I11" s="41"/>
      <c r="J11" s="42"/>
      <c r="K11" s="29"/>
      <c r="L11" s="30"/>
      <c r="M11" s="58"/>
      <c r="N11" s="29"/>
      <c r="O11" s="30"/>
      <c r="P11" s="58">
        <v>32</v>
      </c>
      <c r="Q11" s="29"/>
      <c r="R11" s="30"/>
      <c r="S11" s="58">
        <v>16</v>
      </c>
      <c r="T11" s="30"/>
      <c r="U11" s="30"/>
      <c r="V11" s="53">
        <v>19</v>
      </c>
      <c r="W11" s="31"/>
      <c r="X11" s="30"/>
      <c r="Y11" s="58"/>
      <c r="Z11" s="29"/>
      <c r="AA11" s="30"/>
      <c r="AB11" s="58">
        <v>13</v>
      </c>
      <c r="AC11" s="41"/>
      <c r="AD11" s="41"/>
      <c r="AE11" s="42"/>
      <c r="AF11" s="29"/>
      <c r="AG11" s="30"/>
      <c r="AH11" s="58">
        <v>9</v>
      </c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23</v>
      </c>
      <c r="B12" s="59">
        <v>17</v>
      </c>
      <c r="C12" s="16"/>
      <c r="D12" s="57"/>
      <c r="E12" s="56" t="s">
        <v>79</v>
      </c>
      <c r="F12" s="16" t="s">
        <v>84</v>
      </c>
      <c r="G12" s="57"/>
      <c r="H12" s="56"/>
      <c r="I12" s="16"/>
      <c r="J12" s="57"/>
      <c r="K12" s="37"/>
      <c r="L12" s="37"/>
      <c r="M12" s="38"/>
      <c r="N12" s="56">
        <v>5</v>
      </c>
      <c r="O12" s="16"/>
      <c r="P12" s="57"/>
      <c r="Q12" s="56">
        <v>12</v>
      </c>
      <c r="R12" s="16"/>
      <c r="S12" s="57"/>
      <c r="T12" s="92">
        <v>16</v>
      </c>
      <c r="U12" s="16"/>
      <c r="V12" s="17"/>
      <c r="W12" s="59"/>
      <c r="X12" s="16"/>
      <c r="Y12" s="57"/>
      <c r="Z12" s="56"/>
      <c r="AA12" s="16"/>
      <c r="AB12" s="57"/>
      <c r="AC12" s="56">
        <v>9</v>
      </c>
      <c r="AD12" s="16"/>
      <c r="AE12" s="57"/>
      <c r="AF12" s="37"/>
      <c r="AG12" s="37"/>
      <c r="AH12" s="38"/>
      <c r="AI12" s="56">
        <v>6</v>
      </c>
      <c r="AJ12" s="16"/>
      <c r="AK12" s="57"/>
      <c r="AL12" s="56">
        <v>15</v>
      </c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4">IF(ISBLANK(B12),"",IF(B12="W",5,IF(B12="L",0,IF(B12&gt;D14,5,IF(B12=D14,3,IF(B12&gt;D14-4,2,IF(B12&gt;=D14/2,1,0)))))))</f>
        <v>0</v>
      </c>
      <c r="D13" s="23"/>
      <c r="E13" s="21"/>
      <c r="F13" s="22">
        <f t="shared" ref="F13" si="35">IF(ISBLANK(E12),"",IF(E12="W",5,IF(E12="L",0,IF(E12&gt;G14,5,IF(E12=G14,3,IF(E12&gt;G14-4,2,IF(E12&gt;=G14/2,1,0)))))))</f>
        <v>0</v>
      </c>
      <c r="G13" s="23"/>
      <c r="H13" s="21"/>
      <c r="I13" s="22" t="str">
        <f t="shared" ref="I13" si="36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37">IF(ISBLANK(N12),"",IF(N12="W",5,IF(N12="L",0,IF(N12&gt;P14,5,IF(N12=P14,3,IF(N12&gt;P14-4,2,IF(N12&gt;=P14/2,1,0)))))))</f>
        <v>0</v>
      </c>
      <c r="P13" s="23"/>
      <c r="Q13" s="21"/>
      <c r="R13" s="22">
        <f t="shared" ref="R13" si="38">IF(ISBLANK(Q12),"",IF(Q12="W",5,IF(Q12="L",0,IF(Q12&gt;S14,5,IF(Q12=S14,3,IF(Q12&gt;S14-4,2,IF(Q12&gt;=S14/2,1,0)))))))</f>
        <v>1</v>
      </c>
      <c r="S13" s="23"/>
      <c r="T13" s="22"/>
      <c r="U13" s="22">
        <f t="shared" ref="U13" si="39">IF(ISBLANK(T12),"",IF(T12="W",5,IF(T12="L",0,IF(T12&gt;V14,5,IF(T12=V14,3,IF(T12&gt;V14-4,2,IF(T12&gt;=V14/2,1,0)))))))</f>
        <v>2</v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>
        <f t="shared" ref="AD13" si="42">IF(ISBLANK(AC12),"",IF(AC12="W",5,IF(AC12="L",0,IF(AC12&gt;AE14,5,IF(AC12=AE14,3,IF(AC12&gt;AE14-4,2,IF(AC12&gt;=AE14/2,1,0)))))))</f>
        <v>0</v>
      </c>
      <c r="AE13" s="23"/>
      <c r="AF13" s="39"/>
      <c r="AG13" s="39"/>
      <c r="AH13" s="40"/>
      <c r="AI13" s="21"/>
      <c r="AJ13" s="22">
        <f t="shared" ref="AJ13" si="43">IF(ISBLANK(AI12),"",IF(AI12="W",5,IF(AI12="L",0,IF(AI12&gt;AK14,5,IF(AI12=AK14,3,IF(AI12&gt;AK14-4,2,IF(AI12&gt;=AK14/2,1,0)))))))</f>
        <v>0</v>
      </c>
      <c r="AK13" s="23"/>
      <c r="AL13" s="21"/>
      <c r="AM13" s="22">
        <f t="shared" ref="AM13" si="44">IF(ISBLANK(AL12),"",IF(AL12="W",5,IF(AL12="L",0,IF(AL12&gt;AN14,5,IF(AL12=AN14,3,IF(AL12&gt;AN14-4,2,IF(AL12&gt;=AN14/2,1,0)))))))</f>
        <v>1</v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8</v>
      </c>
      <c r="AS13" s="23">
        <f>COUNTIF(B13:AQ13,5)</f>
        <v>0</v>
      </c>
      <c r="AT13" s="68">
        <f>COUNTIF(B13:AQ13,3)</f>
        <v>0</v>
      </c>
      <c r="AU13" s="23">
        <f>AR13-AS13-AT13</f>
        <v>8</v>
      </c>
      <c r="AV13" s="64">
        <f>SUM(B12:AQ12)</f>
        <v>80</v>
      </c>
      <c r="AW13" s="68">
        <f>SUM(B14:AQ14)</f>
        <v>246</v>
      </c>
      <c r="AX13" s="23">
        <f>AV13-AW13</f>
        <v>-166</v>
      </c>
      <c r="AY13" s="78">
        <f>AV13/AW13</f>
        <v>0.32520325203252032</v>
      </c>
      <c r="AZ13" s="51"/>
      <c r="BA13" s="85">
        <f>SUM(B13:AQ13)+AZ13</f>
        <v>4</v>
      </c>
      <c r="BB13" s="24">
        <f>RANK(BA13,$BA$3:$BA$23,0)</f>
        <v>7</v>
      </c>
    </row>
    <row r="14" spans="1:54" ht="24.95" customHeight="1">
      <c r="A14" s="106"/>
      <c r="B14" s="31"/>
      <c r="C14" s="30"/>
      <c r="D14" s="58">
        <v>54</v>
      </c>
      <c r="E14" s="29"/>
      <c r="F14" s="30"/>
      <c r="G14" s="58" t="s">
        <v>78</v>
      </c>
      <c r="H14" s="29"/>
      <c r="I14" s="30"/>
      <c r="J14" s="58"/>
      <c r="K14" s="41"/>
      <c r="L14" s="41"/>
      <c r="M14" s="42"/>
      <c r="N14" s="29"/>
      <c r="O14" s="30"/>
      <c r="P14" s="58">
        <v>32</v>
      </c>
      <c r="Q14" s="29"/>
      <c r="R14" s="30"/>
      <c r="S14" s="58">
        <v>23</v>
      </c>
      <c r="T14" s="30"/>
      <c r="U14" s="30"/>
      <c r="V14" s="53">
        <v>19</v>
      </c>
      <c r="W14" s="31"/>
      <c r="X14" s="30"/>
      <c r="Y14" s="58"/>
      <c r="Z14" s="29"/>
      <c r="AA14" s="30"/>
      <c r="AB14" s="58"/>
      <c r="AC14" s="29"/>
      <c r="AD14" s="30"/>
      <c r="AE14" s="58">
        <v>41</v>
      </c>
      <c r="AF14" s="41"/>
      <c r="AG14" s="41"/>
      <c r="AH14" s="42"/>
      <c r="AI14" s="29"/>
      <c r="AJ14" s="30"/>
      <c r="AK14" s="58">
        <v>49</v>
      </c>
      <c r="AL14" s="29"/>
      <c r="AM14" s="30"/>
      <c r="AN14" s="58">
        <v>28</v>
      </c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20</v>
      </c>
      <c r="B15" s="59"/>
      <c r="C15" s="16"/>
      <c r="D15" s="57"/>
      <c r="E15" s="56">
        <v>30</v>
      </c>
      <c r="F15" s="16"/>
      <c r="G15" s="57"/>
      <c r="H15" s="56">
        <v>32</v>
      </c>
      <c r="I15" s="16"/>
      <c r="J15" s="57"/>
      <c r="K15" s="56">
        <v>32</v>
      </c>
      <c r="L15" s="16"/>
      <c r="M15" s="57"/>
      <c r="N15" s="90"/>
      <c r="O15" s="90"/>
      <c r="P15" s="91"/>
      <c r="Q15" s="56">
        <v>41</v>
      </c>
      <c r="R15" s="16"/>
      <c r="S15" s="57"/>
      <c r="T15" s="92">
        <v>23</v>
      </c>
      <c r="U15" s="16"/>
      <c r="V15" s="17"/>
      <c r="W15" s="59">
        <v>19</v>
      </c>
      <c r="X15" s="16"/>
      <c r="Y15" s="57"/>
      <c r="Z15" s="56"/>
      <c r="AA15" s="16"/>
      <c r="AB15" s="57"/>
      <c r="AC15" s="56"/>
      <c r="AD15" s="16"/>
      <c r="AE15" s="57"/>
      <c r="AF15" s="56">
        <v>49</v>
      </c>
      <c r="AG15" s="16"/>
      <c r="AH15" s="57"/>
      <c r="AI15" s="37"/>
      <c r="AJ15" s="37"/>
      <c r="AK15" s="38"/>
      <c r="AL15" s="56"/>
      <c r="AM15" s="16"/>
      <c r="AN15" s="57"/>
      <c r="AO15" s="56">
        <v>46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 t="str">
        <f t="shared" ref="C16" si="46">IF(ISBLANK(B15),"",IF(B15="W",5,IF(B15="L",0,IF(B15&gt;D17,5,IF(B15=D17,3,IF(B15&gt;D17-4,2,IF(B15&gt;=D17/2,1,0)))))))</f>
        <v/>
      </c>
      <c r="D16" s="23"/>
      <c r="E16" s="21"/>
      <c r="F16" s="22">
        <f t="shared" ref="F16" si="47">IF(ISBLANK(E15),"",IF(E15="W",5,IF(E15="L",0,IF(E15&gt;G17,5,IF(E15=G17,3,IF(E15&gt;G17-4,2,IF(E15&gt;=G17/2,1,0)))))))</f>
        <v>5</v>
      </c>
      <c r="G16" s="23"/>
      <c r="H16" s="21"/>
      <c r="I16" s="22">
        <f t="shared" ref="I16" si="48">IF(ISBLANK(H15),"",IF(H15="W",5,IF(H15="L",0,IF(H15&gt;J17,5,IF(H15=J17,3,IF(H15&gt;J17-4,2,IF(H15&gt;=J17/2,1,0)))))))</f>
        <v>5</v>
      </c>
      <c r="J16" s="23"/>
      <c r="K16" s="21"/>
      <c r="L16" s="22">
        <f t="shared" ref="L16" si="49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0">IF(ISBLANK(Q15),"",IF(Q15="W",5,IF(Q15="L",0,IF(Q15&gt;S17,5,IF(Q15=S17,3,IF(Q15&gt;S17-4,2,IF(Q15&gt;=S17/2,1,0)))))))</f>
        <v>5</v>
      </c>
      <c r="S16" s="23"/>
      <c r="T16" s="22"/>
      <c r="U16" s="22">
        <f t="shared" ref="U16" si="51">IF(ISBLANK(T15),"",IF(T15="W",5,IF(T15="L",0,IF(T15&gt;V17,5,IF(T15=V17,3,IF(T15&gt;V17-4,2,IF(T15&gt;=V17/2,1,0)))))))</f>
        <v>5</v>
      </c>
      <c r="V16" s="24"/>
      <c r="W16" s="25"/>
      <c r="X16" s="22">
        <f t="shared" ref="X16" si="52">IF(ISBLANK(W15),"",IF(W15="W",5,IF(W15="L",0,IF(W15&gt;Y17,5,IF(W15=Y17,3,IF(W15&gt;Y17-4,2,IF(W15&gt;=Y17/2,1,0)))))))</f>
        <v>2</v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>
        <f t="shared" ref="AG16" si="55">IF(ISBLANK(AF15),"",IF(AF15="W",5,IF(AF15="L",0,IF(AF15&gt;AH17,5,IF(AF15=AH17,3,IF(AF15&gt;AH17-4,2,IF(AF15&gt;=AH17/2,1,0)))))))</f>
        <v>5</v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>
        <f t="shared" ref="AP16" si="57">IF(ISBLANK(AO15),"",IF(AO15="W",5,IF(AO15="L",0,IF(AO15&gt;AQ17,5,IF(AO15=AQ17,3,IF(AO15&gt;AQ17-4,2,IF(AO15&gt;=AQ17/2,1,0)))))))</f>
        <v>5</v>
      </c>
      <c r="AQ16" s="24"/>
      <c r="AR16" s="64">
        <f>12-(COUNTBLANK(B16:AQ16)-30)</f>
        <v>8</v>
      </c>
      <c r="AS16" s="23">
        <f>COUNTIF(B16:AQ16,5)</f>
        <v>7</v>
      </c>
      <c r="AT16" s="68">
        <f>COUNTIF(B16:AQ16,3)</f>
        <v>0</v>
      </c>
      <c r="AU16" s="23">
        <f>AR16-AS16-AT16</f>
        <v>1</v>
      </c>
      <c r="AV16" s="64">
        <f>SUM(B15:AQ15)</f>
        <v>272</v>
      </c>
      <c r="AW16" s="68">
        <f>SUM(B17:AQ17)</f>
        <v>95</v>
      </c>
      <c r="AX16" s="23">
        <f>AV16-AW16</f>
        <v>177</v>
      </c>
      <c r="AY16" s="78">
        <f>AV16/AW16</f>
        <v>2.8631578947368421</v>
      </c>
      <c r="AZ16" s="51"/>
      <c r="BA16" s="85">
        <f>SUM(B16:AQ16)+AZ16</f>
        <v>37</v>
      </c>
      <c r="BB16" s="24">
        <f>RANK(BA16,$BA$3:$BA$23,0)</f>
        <v>1</v>
      </c>
    </row>
    <row r="17" spans="1:54" ht="24.95" customHeight="1">
      <c r="A17" s="106"/>
      <c r="B17" s="31"/>
      <c r="C17" s="30"/>
      <c r="D17" s="58"/>
      <c r="E17" s="29"/>
      <c r="F17" s="30"/>
      <c r="G17" s="58">
        <v>7</v>
      </c>
      <c r="H17" s="29"/>
      <c r="I17" s="30"/>
      <c r="J17" s="58">
        <v>9</v>
      </c>
      <c r="K17" s="29"/>
      <c r="L17" s="30"/>
      <c r="M17" s="58">
        <v>5</v>
      </c>
      <c r="N17" s="41"/>
      <c r="O17" s="41"/>
      <c r="P17" s="42"/>
      <c r="Q17" s="29"/>
      <c r="R17" s="30"/>
      <c r="S17" s="58">
        <v>26</v>
      </c>
      <c r="T17" s="30"/>
      <c r="U17" s="30"/>
      <c r="V17" s="53">
        <v>11</v>
      </c>
      <c r="W17" s="31"/>
      <c r="X17" s="30"/>
      <c r="Y17" s="58">
        <v>21</v>
      </c>
      <c r="Z17" s="29"/>
      <c r="AA17" s="30"/>
      <c r="AB17" s="58"/>
      <c r="AC17" s="29"/>
      <c r="AD17" s="30"/>
      <c r="AE17" s="58"/>
      <c r="AF17" s="29"/>
      <c r="AG17" s="30"/>
      <c r="AH17" s="58">
        <v>6</v>
      </c>
      <c r="AI17" s="41"/>
      <c r="AJ17" s="41"/>
      <c r="AK17" s="42"/>
      <c r="AL17" s="29"/>
      <c r="AM17" s="30"/>
      <c r="AN17" s="58"/>
      <c r="AO17" s="29"/>
      <c r="AP17" s="30"/>
      <c r="AQ17" s="53">
        <v>10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18</v>
      </c>
      <c r="B18" s="59">
        <v>23</v>
      </c>
      <c r="C18" s="16"/>
      <c r="D18" s="57"/>
      <c r="E18" s="56"/>
      <c r="F18" s="16"/>
      <c r="G18" s="57"/>
      <c r="H18" s="56">
        <v>16</v>
      </c>
      <c r="I18" s="16"/>
      <c r="J18" s="57"/>
      <c r="K18" s="56">
        <v>23</v>
      </c>
      <c r="L18" s="16"/>
      <c r="M18" s="57"/>
      <c r="N18" s="56">
        <v>26</v>
      </c>
      <c r="O18" s="16"/>
      <c r="P18" s="57"/>
      <c r="Q18" s="90"/>
      <c r="R18" s="90"/>
      <c r="S18" s="91"/>
      <c r="T18" s="92">
        <v>22</v>
      </c>
      <c r="U18" s="16"/>
      <c r="V18" s="57"/>
      <c r="W18" s="59"/>
      <c r="X18" s="16"/>
      <c r="Y18" s="57"/>
      <c r="Z18" s="56">
        <v>22</v>
      </c>
      <c r="AA18" s="16"/>
      <c r="AB18" s="57"/>
      <c r="AC18" s="56"/>
      <c r="AD18" s="16"/>
      <c r="AE18" s="57"/>
      <c r="AF18" s="56">
        <v>28</v>
      </c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f t="shared" ref="C19" si="58">IF(ISBLANK(B18),"",IF(B18="W",5,IF(B18="L",0,IF(B18&gt;D20,5,IF(B18=D20,3,IF(B18&gt;D20-4,2,IF(B18&gt;=D20/2,1,0)))))))</f>
        <v>1</v>
      </c>
      <c r="D19" s="23"/>
      <c r="E19" s="21"/>
      <c r="F19" s="22" t="str">
        <f t="shared" ref="F19" si="59">IF(ISBLANK(E18),"",IF(E18="W",5,IF(E18="L",0,IF(E18&gt;G20,5,IF(E18=G20,3,IF(E18&gt;G20-4,2,IF(E18&gt;=G20/2,1,0)))))))</f>
        <v/>
      </c>
      <c r="G19" s="23"/>
      <c r="H19" s="21"/>
      <c r="I19" s="22">
        <f t="shared" ref="I19" si="60">IF(ISBLANK(H18),"",IF(H18="W",5,IF(H18="L",0,IF(H18&gt;J20,5,IF(H18=J20,3,IF(H18&gt;J20-4,2,IF(H18&gt;=J20/2,1,0)))))))</f>
        <v>1</v>
      </c>
      <c r="J19" s="23"/>
      <c r="K19" s="21"/>
      <c r="L19" s="22">
        <f t="shared" ref="L19" si="61">IF(ISBLANK(K18),"",IF(K18="W",5,IF(K18="L",0,IF(K18&gt;M20,5,IF(K18=M20,3,IF(K18&gt;M20-4,2,IF(K18&gt;=M20/2,1,0)))))))</f>
        <v>5</v>
      </c>
      <c r="M19" s="23"/>
      <c r="N19" s="21"/>
      <c r="O19" s="22">
        <f t="shared" ref="O19" si="62">IF(ISBLANK(N18),"",IF(N18="W",5,IF(N18="L",0,IF(N18&gt;P20,5,IF(N18=P20,3,IF(N18&gt;P20-4,2,IF(N18&gt;=P20/2,1,0)))))))</f>
        <v>1</v>
      </c>
      <c r="P19" s="23"/>
      <c r="Q19" s="39"/>
      <c r="R19" s="39"/>
      <c r="S19" s="40"/>
      <c r="T19" s="22"/>
      <c r="U19" s="22"/>
      <c r="V19" s="23"/>
      <c r="W19" s="25"/>
      <c r="X19" s="22" t="str">
        <f t="shared" ref="X19" si="63">IF(ISBLANK(W18),"",IF(W18="W",5,IF(W18="L",0,IF(W18&gt;Y20,5,IF(W18=Y20,3,IF(W18&gt;Y20-4,2,IF(W18&gt;=Y20/2,1,0)))))))</f>
        <v/>
      </c>
      <c r="Y19" s="23"/>
      <c r="Z19" s="21"/>
      <c r="AA19" s="22">
        <f t="shared" ref="AA19" si="64">IF(ISBLANK(Z18),"",IF(Z18="W",5,IF(Z18="L",0,IF(Z18&gt;AB20,5,IF(Z18=AB20,3,IF(Z18&gt;AB20-4,2,IF(Z18&gt;=AB20/2,1,0)))))))</f>
        <v>2</v>
      </c>
      <c r="AB19" s="23"/>
      <c r="AC19" s="21"/>
      <c r="AD19" s="22" t="str">
        <f t="shared" ref="AD19" si="65">IF(ISBLANK(AC18),"",IF(AC18="W",5,IF(AC18="L",0,IF(AC18&gt;AE20,5,IF(AC18=AE20,3,IF(AC18&gt;AE20-4,2,IF(AC18&gt;=AE20/2,1,0)))))))</f>
        <v/>
      </c>
      <c r="AE19" s="23"/>
      <c r="AF19" s="21"/>
      <c r="AG19" s="22">
        <f t="shared" ref="AG19" si="66">IF(ISBLANK(AF18),"",IF(AF18="W",5,IF(AF18="L",0,IF(AF18&gt;AH20,5,IF(AF18=AH20,3,IF(AF18&gt;AH20-4,2,IF(AF18&gt;=AH20/2,1,0)))))))</f>
        <v>5</v>
      </c>
      <c r="AH19" s="23"/>
      <c r="AI19" s="21"/>
      <c r="AJ19" s="22" t="str">
        <f t="shared" ref="AJ19" si="67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8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2</v>
      </c>
      <c r="AT19" s="68">
        <f>COUNTIF(B19:AQ19,3)</f>
        <v>0</v>
      </c>
      <c r="AU19" s="23"/>
      <c r="AV19" s="64">
        <f>SUM(B18:AQ18)</f>
        <v>160</v>
      </c>
      <c r="AW19" s="68">
        <f>SUM(B20:AQ20)</f>
        <v>181</v>
      </c>
      <c r="AX19" s="23">
        <f>AV19-AW19</f>
        <v>-21</v>
      </c>
      <c r="AY19" s="78"/>
      <c r="AZ19" s="51"/>
      <c r="BA19" s="85">
        <f>SUM(B19:AQ19)+AZ19</f>
        <v>15</v>
      </c>
      <c r="BB19" s="24">
        <f>RANK(BA19,$BA$3:$BA$23,0)</f>
        <v>5</v>
      </c>
    </row>
    <row r="20" spans="1:54" ht="24.95" customHeight="1">
      <c r="A20" s="106"/>
      <c r="B20" s="31"/>
      <c r="C20" s="30"/>
      <c r="D20" s="58">
        <v>38</v>
      </c>
      <c r="E20" s="29"/>
      <c r="F20" s="30"/>
      <c r="G20" s="58"/>
      <c r="H20" s="29"/>
      <c r="I20" s="30"/>
      <c r="J20" s="58">
        <v>23</v>
      </c>
      <c r="K20" s="29"/>
      <c r="L20" s="30"/>
      <c r="M20" s="58">
        <v>12</v>
      </c>
      <c r="N20" s="29"/>
      <c r="O20" s="30"/>
      <c r="P20" s="58">
        <v>41</v>
      </c>
      <c r="Q20" s="41"/>
      <c r="R20" s="41"/>
      <c r="S20" s="42"/>
      <c r="T20" s="30"/>
      <c r="U20" s="30"/>
      <c r="V20" s="58">
        <v>29</v>
      </c>
      <c r="W20" s="31"/>
      <c r="X20" s="30"/>
      <c r="Y20" s="58"/>
      <c r="Z20" s="29"/>
      <c r="AA20" s="30"/>
      <c r="AB20" s="58">
        <v>23</v>
      </c>
      <c r="AC20" s="29"/>
      <c r="AD20" s="30"/>
      <c r="AE20" s="58"/>
      <c r="AF20" s="29"/>
      <c r="AG20" s="30"/>
      <c r="AH20" s="58">
        <v>15</v>
      </c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19</v>
      </c>
      <c r="B21" s="89">
        <v>14</v>
      </c>
      <c r="D21" s="33"/>
      <c r="E21" s="55">
        <v>22</v>
      </c>
      <c r="G21" s="33"/>
      <c r="H21" s="55">
        <v>19</v>
      </c>
      <c r="J21" s="33"/>
      <c r="K21" s="55">
        <v>19</v>
      </c>
      <c r="M21" s="33"/>
      <c r="N21" s="55">
        <v>11</v>
      </c>
      <c r="P21" s="33"/>
      <c r="Q21" s="55">
        <v>29</v>
      </c>
      <c r="S21" s="33"/>
      <c r="T21" s="37"/>
      <c r="U21" s="37"/>
      <c r="V21" s="43"/>
      <c r="W21" s="89">
        <v>19</v>
      </c>
      <c r="Y21" s="33"/>
      <c r="Z21" s="55"/>
      <c r="AB21" s="33"/>
      <c r="AC21" s="55"/>
      <c r="AE21" s="33"/>
      <c r="AF21" s="55"/>
      <c r="AH21" s="33"/>
      <c r="AI21" s="55">
        <v>10</v>
      </c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>
        <f t="shared" ref="C22" si="69">IF(ISBLANK(B21),"",IF(B21="W",5,IF(B21="L",0,IF(B21&gt;D23,5,IF(B21=D23,3,IF(B21&gt;D23-4,2,IF(B21&gt;=D23/2,1,0)))))))</f>
        <v>0</v>
      </c>
      <c r="D22" s="23"/>
      <c r="E22" s="21"/>
      <c r="F22" s="22">
        <f t="shared" ref="F22" si="70">IF(ISBLANK(E21),"",IF(E21="W",5,IF(E21="L",0,IF(E21&gt;G23,5,IF(E21=G23,3,IF(E21&gt;G23-4,2,IF(E21&gt;=G23/2,1,0)))))))</f>
        <v>1</v>
      </c>
      <c r="G22" s="23"/>
      <c r="H22" s="21"/>
      <c r="I22" s="22">
        <f t="shared" ref="I22" si="71">IF(ISBLANK(H21),"",IF(H21="W",5,IF(H21="L",0,IF(H21&gt;J23,5,IF(H21=J23,3,IF(H21&gt;J23-4,2,IF(H21&gt;=J23/2,1,0)))))))</f>
        <v>1</v>
      </c>
      <c r="J22" s="23"/>
      <c r="K22" s="21"/>
      <c r="L22" s="22">
        <f t="shared" ref="L22" si="72">IF(ISBLANK(K21),"",IF(K21="W",5,IF(K21="L",0,IF(K21&gt;M23,5,IF(K21=M23,3,IF(K21&gt;M23-4,2,IF(K21&gt;=M23/2,1,0)))))))</f>
        <v>5</v>
      </c>
      <c r="M22" s="23"/>
      <c r="N22" s="21"/>
      <c r="O22" s="22">
        <f t="shared" ref="O22" si="73">IF(ISBLANK(N21),"",IF(N21="W",5,IF(N21="L",0,IF(N21&gt;P23,5,IF(N21=P23,3,IF(N21&gt;P23-4,2,IF(N21&gt;=P23/2,1,0)))))))</f>
        <v>0</v>
      </c>
      <c r="P22" s="23"/>
      <c r="Q22" s="21"/>
      <c r="R22" s="22">
        <f t="shared" ref="R22" si="74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>
        <f t="shared" ref="X22" si="75">IF(ISBLANK(W21),"",IF(W21="W",5,IF(W21="L",0,IF(W21&gt;Y23,5,IF(W21=Y23,3,IF(W21&gt;Y23-4,2,IF(W21&gt;=Y23/2,1,0)))))))</f>
        <v>1</v>
      </c>
      <c r="Y22" s="23"/>
      <c r="Z22" s="21"/>
      <c r="AA22" s="22" t="str">
        <f t="shared" ref="AA22" si="76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7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8">IF(ISBLANK(AF21),"",IF(AF21="W",5,IF(AF21="L",0,IF(AF21&gt;AH23,5,IF(AF21=AH23,3,IF(AF21&gt;AH23-4,2,IF(AF21&gt;=AH23/2,1,0)))))))</f>
        <v/>
      </c>
      <c r="AH22" s="23"/>
      <c r="AI22" s="21"/>
      <c r="AJ22" s="22">
        <f t="shared" ref="AJ22" si="79">IF(ISBLANK(AI21),"",IF(AI21="W",5,IF(AI21="L",0,IF(AI21&gt;AK23,5,IF(AI21=AK23,3,IF(AI21&gt;AK23-4,2,IF(AI21&gt;=AK23/2,1,0)))))))</f>
        <v>0</v>
      </c>
      <c r="AK22" s="23"/>
      <c r="AL22" s="21"/>
      <c r="AM22" s="22" t="str">
        <f t="shared" ref="AM22" si="80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8</v>
      </c>
      <c r="AS22" s="23">
        <f>COUNTIF(B22:AQ22,5)</f>
        <v>2</v>
      </c>
      <c r="AT22" s="68">
        <f>COUNTIF(B22:AQ22,3)</f>
        <v>0</v>
      </c>
      <c r="AU22" s="23">
        <f>AR22-AS22-AT22</f>
        <v>6</v>
      </c>
      <c r="AV22" s="64">
        <f>SUM(B21:AQ21)</f>
        <v>143</v>
      </c>
      <c r="AW22" s="68">
        <f>SUM(B23:AQ23)</f>
        <v>239</v>
      </c>
      <c r="AX22" s="23">
        <f>AV22-AW22</f>
        <v>-96</v>
      </c>
      <c r="AY22" s="78">
        <f>AV22/AW22</f>
        <v>0.59832635983263593</v>
      </c>
      <c r="AZ22" s="51"/>
      <c r="BA22" s="85">
        <f>SUM(B22:AQ22)+AZ22</f>
        <v>13</v>
      </c>
      <c r="BB22" s="24">
        <f>RANK(BA22,$BA$3:$BA$23,0)</f>
        <v>6</v>
      </c>
    </row>
    <row r="23" spans="1:54" ht="24.95" customHeight="1" thickBot="1">
      <c r="A23" s="104"/>
      <c r="B23" s="45"/>
      <c r="C23" s="46"/>
      <c r="D23" s="60">
        <v>47</v>
      </c>
      <c r="E23" s="47"/>
      <c r="F23" s="46"/>
      <c r="G23" s="60">
        <v>28</v>
      </c>
      <c r="H23" s="47"/>
      <c r="I23" s="46"/>
      <c r="J23" s="60">
        <v>29</v>
      </c>
      <c r="K23" s="47"/>
      <c r="L23" s="46"/>
      <c r="M23" s="60">
        <v>16</v>
      </c>
      <c r="N23" s="47"/>
      <c r="O23" s="46"/>
      <c r="P23" s="60">
        <v>23</v>
      </c>
      <c r="Q23" s="47"/>
      <c r="R23" s="46"/>
      <c r="S23" s="60">
        <v>22</v>
      </c>
      <c r="T23" s="48"/>
      <c r="U23" s="48"/>
      <c r="V23" s="49"/>
      <c r="W23" s="45"/>
      <c r="X23" s="46"/>
      <c r="Y23" s="60">
        <v>28</v>
      </c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>
        <v>46</v>
      </c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27</v>
      </c>
      <c r="AT25" s="76"/>
      <c r="AU25" s="76">
        <f>SUM(AU3:AU23)</f>
        <v>22</v>
      </c>
      <c r="AV25" s="76">
        <f>SUM(AV3:AV23)</f>
        <v>1268</v>
      </c>
      <c r="AW25" s="76">
        <f>SUM(AW3:AW23)</f>
        <v>1268</v>
      </c>
    </row>
  </sheetData>
  <autoFilter ref="A2:V23" xr:uid="{294607AF-B243-4753-B806-F50FD8E7E275}"/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7E3-B83E-FA44-927E-A492616AEB68}">
  <sheetPr>
    <pageSetUpPr fitToPage="1"/>
  </sheetPr>
  <dimension ref="A1:BB25"/>
  <sheetViews>
    <sheetView zoomScale="86" zoomScaleNormal="86" workbookViewId="0">
      <pane xSplit="1" ySplit="2" topLeftCell="AE12" activePane="bottomRight" state="frozen"/>
      <selection pane="topRight" activeCell="B1" sqref="B1"/>
      <selection pane="bottomLeft" activeCell="A3" sqref="A3"/>
      <selection pane="bottomRight" activeCell="AG7" sqref="AG7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25</v>
      </c>
      <c r="B2" s="5"/>
      <c r="C2" s="6" t="str">
        <f>A3</f>
        <v>BG Firesparks</v>
      </c>
      <c r="D2" s="7"/>
      <c r="E2" s="8"/>
      <c r="F2" s="6" t="s">
        <v>28</v>
      </c>
      <c r="G2" s="7"/>
      <c r="H2" s="8"/>
      <c r="I2" s="6" t="str">
        <f>A9</f>
        <v>Halstead Tigers</v>
      </c>
      <c r="J2" s="7"/>
      <c r="K2" s="8"/>
      <c r="L2" s="6" t="str">
        <f>A12</f>
        <v>Jets 1</v>
      </c>
      <c r="M2" s="7"/>
      <c r="N2" s="8"/>
      <c r="O2" s="6" t="str">
        <f>A15</f>
        <v>Langton Capricorn</v>
      </c>
      <c r="P2" s="7"/>
      <c r="Q2" s="8"/>
      <c r="R2" s="6" t="str">
        <f>A18</f>
        <v>Wealden Panthers</v>
      </c>
      <c r="S2" s="7"/>
      <c r="T2" s="10"/>
      <c r="U2" s="6" t="str">
        <f>A21</f>
        <v>Wealden Tigers</v>
      </c>
      <c r="V2" s="9"/>
      <c r="W2" s="5"/>
      <c r="X2" s="6" t="str">
        <f>A3</f>
        <v>BG Firesparks</v>
      </c>
      <c r="Y2" s="7"/>
      <c r="Z2" s="8"/>
      <c r="AA2" s="6" t="str">
        <f>A6</f>
        <v>CFX Ravens</v>
      </c>
      <c r="AB2" s="7"/>
      <c r="AC2" s="8"/>
      <c r="AD2" s="6" t="str">
        <f>A9</f>
        <v>Halstead Tigers</v>
      </c>
      <c r="AE2" s="7"/>
      <c r="AF2" s="8"/>
      <c r="AG2" s="6" t="str">
        <f>A12</f>
        <v>Jets 1</v>
      </c>
      <c r="AH2" s="7"/>
      <c r="AI2" s="8"/>
      <c r="AJ2" s="6" t="str">
        <f>A15</f>
        <v>Langton Capricorn</v>
      </c>
      <c r="AK2" s="7"/>
      <c r="AL2" s="8"/>
      <c r="AM2" s="6" t="s">
        <v>90</v>
      </c>
      <c r="AN2" s="7"/>
      <c r="AO2" s="8"/>
      <c r="AP2" s="6" t="str">
        <f>A21</f>
        <v>Wealden Tigers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30</v>
      </c>
      <c r="B3" s="12"/>
      <c r="C3" s="13"/>
      <c r="D3" s="14"/>
      <c r="E3" s="52">
        <v>23</v>
      </c>
      <c r="F3" s="15"/>
      <c r="G3" s="15"/>
      <c r="H3" s="56"/>
      <c r="I3" s="16"/>
      <c r="J3" s="57"/>
      <c r="K3" s="56">
        <v>31</v>
      </c>
      <c r="L3" s="16"/>
      <c r="M3" s="57"/>
      <c r="N3" s="56">
        <v>19</v>
      </c>
      <c r="O3" s="16"/>
      <c r="P3" s="57"/>
      <c r="Q3" s="56">
        <v>28</v>
      </c>
      <c r="R3" s="16"/>
      <c r="S3" s="57"/>
      <c r="T3" s="92">
        <v>11</v>
      </c>
      <c r="U3" s="16"/>
      <c r="V3" s="17"/>
      <c r="W3" s="71"/>
      <c r="X3" s="34"/>
      <c r="Y3" s="35"/>
      <c r="Z3" s="55"/>
      <c r="AC3" s="55">
        <v>41</v>
      </c>
      <c r="AE3" s="33"/>
      <c r="AF3" s="55">
        <v>23</v>
      </c>
      <c r="AH3" s="33"/>
      <c r="AI3" s="55">
        <v>28</v>
      </c>
      <c r="AK3" s="33"/>
      <c r="AL3" s="55">
        <v>24</v>
      </c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>
        <f t="shared" ref="O4" si="3">IF(ISBLANK(N3),"",IF(N3="W",5,IF(N3="L",0,IF(N3&gt;P5,5,IF(N3=P5,3,IF(N3&gt;P5-4,2,IF(N3&gt;=P5/2,1,0)))))))</f>
        <v>2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0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>
        <f t="shared" ref="AD4" si="7">IF(ISBLANK(AC3),"",IF(AC3="W",5,IF(AC3="L",0,IF(AC3&gt;AE5,5,IF(AC3=AE5,3,IF(AC3&gt;AE5-4,2,IF(AC3&gt;=AE5/2,1,0)))))))</f>
        <v>5</v>
      </c>
      <c r="AE4" s="23"/>
      <c r="AF4" s="21"/>
      <c r="AG4" s="22">
        <f t="shared" ref="AG4" si="8">IF(ISBLANK(AF3),"",IF(AF3="W",5,IF(AF3="L",0,IF(AF3&gt;AH5,5,IF(AF3=AH5,3,IF(AF3&gt;AH5-4,2,IF(AF3&gt;=AH5/2,1,0)))))))</f>
        <v>5</v>
      </c>
      <c r="AH4" s="23"/>
      <c r="AI4" s="21"/>
      <c r="AJ4" s="22">
        <f t="shared" ref="AJ4" si="9">IF(ISBLANK(AI3),"",IF(AI3="W",5,IF(AI3="L",0,IF(AI3&gt;AK5,5,IF(AI3=AK5,3,IF(AI3&gt;AK5-4,2,IF(AI3&gt;=AK5/2,1,0)))))))</f>
        <v>3</v>
      </c>
      <c r="AK4" s="23"/>
      <c r="AL4" s="21"/>
      <c r="AM4" s="22">
        <f t="shared" ref="AM4" si="10">IF(ISBLANK(AL3),"",IF(AL3="W",5,IF(AL3="L",0,IF(AL3&gt;AN5,5,IF(AL3=AN5,3,IF(AL3&gt;AN5-4,2,IF(AL3&gt;=AN5/2,1,0)))))))</f>
        <v>2</v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9</v>
      </c>
      <c r="AS4" s="23">
        <f>COUNTIF(B4:AQ4,5)</f>
        <v>5</v>
      </c>
      <c r="AT4" s="68">
        <f>COUNTIF(B4:AQ4,3)</f>
        <v>1</v>
      </c>
      <c r="AU4" s="23">
        <f>AR4-AS4-AT4</f>
        <v>3</v>
      </c>
      <c r="AV4" s="64">
        <f>SUM(B3:AQ3)</f>
        <v>228</v>
      </c>
      <c r="AW4" s="68">
        <f>SUM(B5:AQ5)</f>
        <v>189</v>
      </c>
      <c r="AX4" s="23">
        <f>AV4-AW4</f>
        <v>39</v>
      </c>
      <c r="AY4" s="78">
        <f>AV4/AW4</f>
        <v>1.2063492063492063</v>
      </c>
      <c r="AZ4" s="51"/>
      <c r="BA4" s="85">
        <f>SUM(B4:AQ4)+AZ4</f>
        <v>32</v>
      </c>
      <c r="BB4" s="24">
        <f>RANK(BA4,$BA$3:$BA$23,0)</f>
        <v>3</v>
      </c>
    </row>
    <row r="5" spans="1:54" ht="24.95" customHeight="1">
      <c r="A5" s="106"/>
      <c r="B5" s="26"/>
      <c r="C5" s="27"/>
      <c r="D5" s="28"/>
      <c r="E5" s="29"/>
      <c r="F5" s="30"/>
      <c r="G5" s="54">
        <v>11</v>
      </c>
      <c r="H5" s="29"/>
      <c r="I5" s="30"/>
      <c r="J5" s="58"/>
      <c r="K5" s="29"/>
      <c r="L5" s="30"/>
      <c r="M5" s="58">
        <v>17</v>
      </c>
      <c r="N5" s="29"/>
      <c r="O5" s="30"/>
      <c r="P5" s="58">
        <v>22</v>
      </c>
      <c r="Q5" s="29"/>
      <c r="R5" s="30"/>
      <c r="S5" s="58">
        <v>20</v>
      </c>
      <c r="T5" s="30"/>
      <c r="U5" s="30"/>
      <c r="V5" s="53">
        <v>35</v>
      </c>
      <c r="W5" s="26"/>
      <c r="X5" s="27"/>
      <c r="Y5" s="28"/>
      <c r="Z5" s="29"/>
      <c r="AA5" s="30"/>
      <c r="AB5" s="54"/>
      <c r="AC5" s="29"/>
      <c r="AD5" s="30"/>
      <c r="AE5" s="58">
        <v>20</v>
      </c>
      <c r="AF5" s="29"/>
      <c r="AG5" s="30"/>
      <c r="AH5" s="58">
        <v>10</v>
      </c>
      <c r="AI5" s="29"/>
      <c r="AJ5" s="30"/>
      <c r="AK5" s="58">
        <v>28</v>
      </c>
      <c r="AL5" s="29"/>
      <c r="AM5" s="30"/>
      <c r="AN5" s="58">
        <v>26</v>
      </c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28</v>
      </c>
      <c r="B6" s="59">
        <v>11</v>
      </c>
      <c r="C6" s="16"/>
      <c r="D6" s="57"/>
      <c r="E6" s="34"/>
      <c r="F6" s="34"/>
      <c r="G6" s="35"/>
      <c r="H6" s="55">
        <v>13</v>
      </c>
      <c r="K6" s="56">
        <v>29</v>
      </c>
      <c r="L6" s="16"/>
      <c r="M6" s="57"/>
      <c r="N6" s="56">
        <v>13</v>
      </c>
      <c r="O6" s="16"/>
      <c r="P6" s="57"/>
      <c r="Q6" s="56">
        <v>18</v>
      </c>
      <c r="R6" s="16"/>
      <c r="S6" s="57"/>
      <c r="T6" s="92">
        <v>2</v>
      </c>
      <c r="U6" s="16"/>
      <c r="V6" s="17"/>
      <c r="W6" s="59"/>
      <c r="X6" s="16"/>
      <c r="Y6" s="57"/>
      <c r="Z6" s="34"/>
      <c r="AA6" s="34"/>
      <c r="AB6" s="35"/>
      <c r="AC6" s="55">
        <v>16</v>
      </c>
      <c r="AF6" s="56"/>
      <c r="AG6" s="16"/>
      <c r="AH6" s="57"/>
      <c r="AI6" s="56">
        <v>10</v>
      </c>
      <c r="AJ6" s="16"/>
      <c r="AK6" s="57"/>
      <c r="AL6" s="56"/>
      <c r="AM6" s="16"/>
      <c r="AN6" s="57"/>
      <c r="AO6" s="56">
        <v>11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2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1</v>
      </c>
      <c r="J7" s="22"/>
      <c r="K7" s="21"/>
      <c r="L7" s="22">
        <f t="shared" ref="L7" si="14">IF(ISBLANK(K6),"",IF(K6="W",5,IF(K6="L",0,IF(K6&gt;M8,5,IF(K6=M8,3,IF(K6&gt;M8-4,2,IF(K6&gt;=M8/2,1,0)))))))</f>
        <v>5</v>
      </c>
      <c r="M7" s="23"/>
      <c r="N7" s="21"/>
      <c r="O7" s="22">
        <f t="shared" ref="O7" si="15">IF(ISBLANK(N6),"",IF(N6="W",5,IF(N6="L",0,IF(N6&gt;P8,5,IF(N6=P8,3,IF(N6&gt;P8-4,2,IF(N6&gt;=P8/2,1,0)))))))</f>
        <v>0</v>
      </c>
      <c r="P7" s="23"/>
      <c r="Q7" s="21"/>
      <c r="R7" s="22">
        <f t="shared" ref="R7" si="16">IF(ISBLANK(Q6),"",IF(Q6="W",5,IF(Q6="L",0,IF(Q6&gt;S8,5,IF(Q6=S8,3,IF(Q6&gt;S8-4,2,IF(Q6&gt;=S8/2,1,0)))))))</f>
        <v>1</v>
      </c>
      <c r="S7" s="23"/>
      <c r="T7" s="22"/>
      <c r="U7" s="22">
        <v>0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1</v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>
        <f t="shared" ref="AJ7" si="20">IF(ISBLANK(AI6),"",IF(AI6="W",5,IF(AI6="L",0,IF(AI6&gt;AK8,5,IF(AI6=AK8,3,IF(AI6&gt;AK8-4,2,IF(AI6&gt;=AK8/2,1,0)))))))</f>
        <v>0</v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>
        <f t="shared" ref="AP7" si="22">IF(ISBLANK(AO6),"",IF(AO6="W",5,IF(AO6="L",0,IF(AO6&gt;AQ8,5,IF(AO6=AQ8,3,IF(AO6&gt;AQ8-4,2,IF(AO6&gt;=AQ8/2,1,0)))))))</f>
        <v>0</v>
      </c>
      <c r="AQ7" s="24"/>
      <c r="AR7" s="64">
        <f>12-(COUNTBLANK(B7:AQ7)-30)</f>
        <v>9</v>
      </c>
      <c r="AS7" s="23">
        <f>COUNTIF(B7:AQ7,5)</f>
        <v>1</v>
      </c>
      <c r="AT7" s="68">
        <f>COUNTIF(B7:AQ7,3)</f>
        <v>0</v>
      </c>
      <c r="AU7" s="23">
        <f>AR7-AS7-AT7</f>
        <v>8</v>
      </c>
      <c r="AV7" s="64">
        <f>SUM(B6:AQ6)</f>
        <v>123</v>
      </c>
      <c r="AW7" s="68">
        <f>SUM(B8:AQ8)</f>
        <v>351</v>
      </c>
      <c r="AX7" s="23">
        <f>AV7-AW7</f>
        <v>-228</v>
      </c>
      <c r="AY7" s="78">
        <f>AV7/AW7</f>
        <v>0.3504273504273504</v>
      </c>
      <c r="AZ7" s="51"/>
      <c r="BA7" s="85">
        <f>SUM(B7:AQ7)+AZ7</f>
        <v>8</v>
      </c>
      <c r="BB7" s="24">
        <f>RANK(BA7,$BA$3:$BA$23,0)</f>
        <v>6</v>
      </c>
    </row>
    <row r="8" spans="1:54" ht="24.95" customHeight="1">
      <c r="A8" s="106"/>
      <c r="B8" s="31"/>
      <c r="C8" s="30"/>
      <c r="D8" s="58">
        <v>23</v>
      </c>
      <c r="E8" s="27"/>
      <c r="F8" s="27"/>
      <c r="G8" s="28"/>
      <c r="H8" s="29"/>
      <c r="I8" s="30"/>
      <c r="J8" s="54">
        <v>21</v>
      </c>
      <c r="K8" s="29"/>
      <c r="L8" s="30"/>
      <c r="M8" s="58">
        <v>23</v>
      </c>
      <c r="N8" s="29"/>
      <c r="O8" s="30"/>
      <c r="P8" s="58">
        <v>51</v>
      </c>
      <c r="Q8" s="29"/>
      <c r="R8" s="30"/>
      <c r="S8" s="58">
        <v>32</v>
      </c>
      <c r="T8" s="30"/>
      <c r="U8" s="30"/>
      <c r="V8" s="53">
        <v>55</v>
      </c>
      <c r="W8" s="31"/>
      <c r="X8" s="30"/>
      <c r="Y8" s="58"/>
      <c r="Z8" s="27"/>
      <c r="AA8" s="27"/>
      <c r="AB8" s="28"/>
      <c r="AC8" s="29"/>
      <c r="AD8" s="30"/>
      <c r="AE8" s="54">
        <v>29</v>
      </c>
      <c r="AF8" s="29"/>
      <c r="AG8" s="30"/>
      <c r="AH8" s="58"/>
      <c r="AI8" s="29"/>
      <c r="AJ8" s="30"/>
      <c r="AK8" s="58">
        <v>54</v>
      </c>
      <c r="AL8" s="29"/>
      <c r="AM8" s="30"/>
      <c r="AN8" s="58"/>
      <c r="AO8" s="29"/>
      <c r="AP8" s="30"/>
      <c r="AQ8" s="53">
        <v>63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31</v>
      </c>
      <c r="B9" s="59"/>
      <c r="C9" s="16"/>
      <c r="D9" s="57"/>
      <c r="E9" s="56">
        <v>21</v>
      </c>
      <c r="F9" s="16"/>
      <c r="G9" s="57"/>
      <c r="H9" s="37"/>
      <c r="I9" s="37"/>
      <c r="J9" s="38"/>
      <c r="K9" s="56">
        <v>32</v>
      </c>
      <c r="L9" s="16"/>
      <c r="M9" s="57"/>
      <c r="N9" s="56">
        <v>16</v>
      </c>
      <c r="O9" s="16"/>
      <c r="P9" s="57"/>
      <c r="Q9" s="56">
        <v>35</v>
      </c>
      <c r="R9" s="16"/>
      <c r="S9" s="57"/>
      <c r="T9" s="92">
        <v>9</v>
      </c>
      <c r="U9" s="16"/>
      <c r="V9" s="17"/>
      <c r="W9" s="59">
        <v>20</v>
      </c>
      <c r="X9" s="16"/>
      <c r="Y9" s="57"/>
      <c r="Z9" s="56">
        <v>29</v>
      </c>
      <c r="AA9" s="16"/>
      <c r="AB9" s="57"/>
      <c r="AC9" s="37"/>
      <c r="AD9" s="37"/>
      <c r="AE9" s="38"/>
      <c r="AF9" s="56">
        <v>30</v>
      </c>
      <c r="AG9" s="16"/>
      <c r="AH9" s="57"/>
      <c r="AI9" s="56"/>
      <c r="AJ9" s="16"/>
      <c r="AK9" s="57"/>
      <c r="AL9" s="56" t="s">
        <v>79</v>
      </c>
      <c r="AM9" s="16" t="s">
        <v>80</v>
      </c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 t="str">
        <f t="shared" ref="C10" si="23">IF(ISBLANK(B9),"",IF(B9="W",5,IF(B9="L",0,IF(B9&gt;D11,5,IF(B9=D11,3,IF(B9&gt;D11-4,2,IF(B9&gt;=D11/2,1,0)))))))</f>
        <v/>
      </c>
      <c r="D10" s="23"/>
      <c r="E10" s="21"/>
      <c r="F10" s="22">
        <f t="shared" ref="F10" si="24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5</v>
      </c>
      <c r="M10" s="23"/>
      <c r="N10" s="21"/>
      <c r="O10" s="22">
        <f t="shared" ref="O10" si="26">IF(ISBLANK(N9),"",IF(N9="W",5,IF(N9="L",0,IF(N9&gt;P11,5,IF(N9=P11,3,IF(N9&gt;P11-4,2,IF(N9&gt;=P11/2,1,0)))))))</f>
        <v>0</v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0</v>
      </c>
      <c r="V10" s="24"/>
      <c r="W10" s="25"/>
      <c r="X10" s="22">
        <f t="shared" ref="X10" si="29">IF(ISBLANK(W9),"",IF(W9="W",5,IF(W9="L",0,IF(W9&gt;Y11,5,IF(W9=Y11,3,IF(W9&gt;Y11-4,2,IF(W9&gt;=Y11/2,1,0)))))))</f>
        <v>0</v>
      </c>
      <c r="Y10" s="23"/>
      <c r="Z10" s="21"/>
      <c r="AA10" s="22">
        <f t="shared" ref="AA10" si="30">IF(ISBLANK(Z9),"",IF(Z9="W",5,IF(Z9="L",0,IF(Z9&gt;AB11,5,IF(Z9=AB11,3,IF(Z9&gt;AB11-4,2,IF(Z9&gt;=AB11/2,1,0)))))))</f>
        <v>5</v>
      </c>
      <c r="AB10" s="23"/>
      <c r="AC10" s="39"/>
      <c r="AD10" s="39"/>
      <c r="AE10" s="40"/>
      <c r="AF10" s="21"/>
      <c r="AG10" s="22">
        <f t="shared" ref="AG10" si="31">IF(ISBLANK(AF9),"",IF(AF9="W",5,IF(AF9="L",0,IF(AF9&gt;AH11,5,IF(AF9=AH11,3,IF(AF9&gt;AH11-4,2,IF(AF9&gt;=AH11/2,1,0)))))))</f>
        <v>5</v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>
        <f t="shared" ref="AM10" si="33">IF(ISBLANK(AL9),"",IF(AL9="W",5,IF(AL9="L",0,IF(AL9&gt;AN11,5,IF(AL9=AN11,3,IF(AL9&gt;AN11-4,2,IF(AL9&gt;=AN11/2,1,0)))))))</f>
        <v>0</v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9</v>
      </c>
      <c r="AS10" s="23">
        <f>COUNTIF(B10:AQ10,5)</f>
        <v>5</v>
      </c>
      <c r="AT10" s="68">
        <f>COUNTIF(B10:AQ10,3)</f>
        <v>0</v>
      </c>
      <c r="AU10" s="23">
        <f>AR10-AS10-AT10</f>
        <v>4</v>
      </c>
      <c r="AV10" s="64">
        <f>SUM(B9:AQ9)</f>
        <v>192</v>
      </c>
      <c r="AW10" s="68">
        <f>SUM(B11:AQ11)</f>
        <v>214</v>
      </c>
      <c r="AX10" s="23">
        <f>AV10-AW10</f>
        <v>-22</v>
      </c>
      <c r="AY10" s="78">
        <f>AV10/AW10</f>
        <v>0.89719626168224298</v>
      </c>
      <c r="AZ10" s="51"/>
      <c r="BA10" s="85">
        <f>SUM(B10:AQ10)+AZ10</f>
        <v>25</v>
      </c>
      <c r="BB10" s="24">
        <f>RANK(BA10,$BA$3:$BA$23,0)</f>
        <v>4</v>
      </c>
    </row>
    <row r="11" spans="1:54" ht="24.95" customHeight="1">
      <c r="A11" s="106"/>
      <c r="B11" s="31"/>
      <c r="C11" s="30"/>
      <c r="D11" s="58"/>
      <c r="E11" s="29"/>
      <c r="F11" s="30"/>
      <c r="G11" s="58">
        <v>13</v>
      </c>
      <c r="H11" s="41"/>
      <c r="I11" s="41"/>
      <c r="J11" s="42"/>
      <c r="K11" s="29"/>
      <c r="L11" s="30"/>
      <c r="M11" s="58">
        <v>25</v>
      </c>
      <c r="N11" s="29"/>
      <c r="O11" s="30"/>
      <c r="P11" s="58">
        <v>41</v>
      </c>
      <c r="Q11" s="29"/>
      <c r="R11" s="30"/>
      <c r="S11" s="58">
        <v>21</v>
      </c>
      <c r="T11" s="30"/>
      <c r="U11" s="30"/>
      <c r="V11" s="53">
        <v>40</v>
      </c>
      <c r="W11" s="31"/>
      <c r="X11" s="30"/>
      <c r="Y11" s="58">
        <v>41</v>
      </c>
      <c r="Z11" s="29"/>
      <c r="AA11" s="30"/>
      <c r="AB11" s="58">
        <v>16</v>
      </c>
      <c r="AC11" s="41"/>
      <c r="AD11" s="41"/>
      <c r="AE11" s="42"/>
      <c r="AF11" s="29"/>
      <c r="AG11" s="30"/>
      <c r="AH11" s="58">
        <v>17</v>
      </c>
      <c r="AI11" s="29"/>
      <c r="AJ11" s="30"/>
      <c r="AK11" s="58"/>
      <c r="AL11" s="29"/>
      <c r="AM11" s="30"/>
      <c r="AN11" s="58" t="s">
        <v>78</v>
      </c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26</v>
      </c>
      <c r="B12" s="59">
        <v>17</v>
      </c>
      <c r="C12" s="16"/>
      <c r="D12" s="57"/>
      <c r="E12" s="56">
        <v>23</v>
      </c>
      <c r="F12" s="16"/>
      <c r="G12" s="57"/>
      <c r="H12" s="56">
        <v>25</v>
      </c>
      <c r="I12" s="16"/>
      <c r="J12" s="57"/>
      <c r="K12" s="37"/>
      <c r="L12" s="37"/>
      <c r="M12" s="38"/>
      <c r="N12" s="56">
        <v>19</v>
      </c>
      <c r="O12" s="16"/>
      <c r="P12" s="57"/>
      <c r="Q12" s="56">
        <v>12</v>
      </c>
      <c r="R12" s="16"/>
      <c r="S12" s="57"/>
      <c r="T12" s="92"/>
      <c r="U12" s="16"/>
      <c r="V12" s="17"/>
      <c r="W12" s="59">
        <v>10</v>
      </c>
      <c r="X12" s="16"/>
      <c r="Y12" s="57"/>
      <c r="Z12" s="56"/>
      <c r="AA12" s="16"/>
      <c r="AB12" s="57"/>
      <c r="AC12" s="56">
        <v>17</v>
      </c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>
        <v>10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5">IF(ISBLANK(B12),"",IF(B12="W",5,IF(B12="L",0,IF(B12&gt;D14,5,IF(B12=D14,3,IF(B12&gt;D14-4,2,IF(B12&gt;=D14/2,1,0)))))))</f>
        <v>1</v>
      </c>
      <c r="D13" s="23"/>
      <c r="E13" s="21"/>
      <c r="F13" s="22">
        <f t="shared" ref="F13" si="36">IF(ISBLANK(E12),"",IF(E12="W",5,IF(E12="L",0,IF(E12&gt;G14,5,IF(E12=G14,3,IF(E12&gt;G14-4,2,IF(E12&gt;=G14/2,1,0)))))))</f>
        <v>1</v>
      </c>
      <c r="G13" s="23"/>
      <c r="H13" s="21"/>
      <c r="I13" s="22">
        <f t="shared" ref="I13" si="37">IF(ISBLANK(H12),"",IF(H12="W",5,IF(H12="L",0,IF(H12&gt;J14,5,IF(H12=J14,3,IF(H12&gt;J14-4,2,IF(H12&gt;=J14/2,1,0)))))))</f>
        <v>1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0</v>
      </c>
      <c r="P13" s="23"/>
      <c r="Q13" s="21"/>
      <c r="R13" s="22">
        <f t="shared" ref="R13" si="39">IF(ISBLANK(Q12),"",IF(Q12="W",5,IF(Q12="L",0,IF(Q12&gt;S14,5,IF(Q12=S14,3,IF(Q12&gt;S14-4,2,IF(Q12&gt;=S14/2,1,0)))))))</f>
        <v>0</v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>
        <f t="shared" ref="X13" si="41">IF(ISBLANK(W12),"",IF(W12="W",5,IF(W12="L",0,IF(W12&gt;Y14,5,IF(W12=Y14,3,IF(W12&gt;Y14-4,2,IF(W12&gt;=Y14/2,1,0)))))))</f>
        <v>0</v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>
        <f t="shared" ref="AD13" si="43">IF(ISBLANK(AC12),"",IF(AC12="W",5,IF(AC12="L",0,IF(AC12&gt;AE14,5,IF(AC12=AE14,3,IF(AC12&gt;AE14-4,2,IF(AC12&gt;=AE14/2,1,0)))))))</f>
        <v>1</v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>
        <f t="shared" ref="AP13" si="46">IF(ISBLANK(AO12),"",IF(AO12="W",5,IF(AO12="L",0,IF(AO12&gt;AQ14,5,IF(AO12=AQ14,3,IF(AO12&gt;AQ14-4,2,IF(AO12&gt;=AQ14/2,1,0)))))))</f>
        <v>0</v>
      </c>
      <c r="AQ13" s="24"/>
      <c r="AR13" s="64">
        <f>12-(COUNTBLANK(B13:AQ13)-30)</f>
        <v>8</v>
      </c>
      <c r="AS13" s="23">
        <f>COUNTIF(B13:AQ13,5)</f>
        <v>0</v>
      </c>
      <c r="AT13" s="68">
        <f>COUNTIF(B13:AQ13,3)</f>
        <v>0</v>
      </c>
      <c r="AU13" s="23">
        <f>AR13-AS13-AT13</f>
        <v>8</v>
      </c>
      <c r="AV13" s="64">
        <f>SUM(B12:AQ12)</f>
        <v>133</v>
      </c>
      <c r="AW13" s="68">
        <f>SUM(B14:AQ14)</f>
        <v>272</v>
      </c>
      <c r="AX13" s="23">
        <f>AV13-AW13</f>
        <v>-139</v>
      </c>
      <c r="AY13" s="78">
        <f>AV13/AW13</f>
        <v>0.4889705882352941</v>
      </c>
      <c r="AZ13" s="51"/>
      <c r="BA13" s="85">
        <f>SUM(B13:AQ13)+AZ13</f>
        <v>4</v>
      </c>
      <c r="BB13" s="24">
        <f>RANK(BA13,$BA$3:$BA$23,0)</f>
        <v>7</v>
      </c>
    </row>
    <row r="14" spans="1:54" ht="24.95" customHeight="1">
      <c r="A14" s="106"/>
      <c r="B14" s="31"/>
      <c r="C14" s="30"/>
      <c r="D14" s="58">
        <v>31</v>
      </c>
      <c r="E14" s="29"/>
      <c r="F14" s="30"/>
      <c r="G14" s="58">
        <v>29</v>
      </c>
      <c r="H14" s="29"/>
      <c r="I14" s="30"/>
      <c r="J14" s="58">
        <v>32</v>
      </c>
      <c r="K14" s="41"/>
      <c r="L14" s="41"/>
      <c r="M14" s="42"/>
      <c r="N14" s="29"/>
      <c r="O14" s="30"/>
      <c r="P14" s="58">
        <v>47</v>
      </c>
      <c r="Q14" s="29"/>
      <c r="R14" s="30"/>
      <c r="S14" s="58">
        <v>26</v>
      </c>
      <c r="T14" s="30"/>
      <c r="U14" s="30"/>
      <c r="V14" s="53"/>
      <c r="W14" s="31"/>
      <c r="X14" s="30"/>
      <c r="Y14" s="58">
        <v>23</v>
      </c>
      <c r="Z14" s="29"/>
      <c r="AA14" s="30"/>
      <c r="AB14" s="58"/>
      <c r="AC14" s="29"/>
      <c r="AD14" s="30"/>
      <c r="AE14" s="58">
        <v>30</v>
      </c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>
        <v>54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32</v>
      </c>
      <c r="B15" s="59">
        <v>22</v>
      </c>
      <c r="C15" s="16"/>
      <c r="D15" s="57"/>
      <c r="E15" s="56">
        <v>51</v>
      </c>
      <c r="F15" s="16"/>
      <c r="G15" s="57"/>
      <c r="H15" s="56">
        <v>41</v>
      </c>
      <c r="I15" s="16"/>
      <c r="J15" s="57"/>
      <c r="K15" s="56">
        <v>47</v>
      </c>
      <c r="L15" s="16"/>
      <c r="M15" s="57"/>
      <c r="N15" s="90"/>
      <c r="O15" s="90"/>
      <c r="P15" s="91"/>
      <c r="Q15" s="56"/>
      <c r="R15" s="16"/>
      <c r="S15" s="57"/>
      <c r="T15" s="92">
        <v>13</v>
      </c>
      <c r="U15" s="16"/>
      <c r="V15" s="17"/>
      <c r="W15" s="59">
        <v>28</v>
      </c>
      <c r="X15" s="16"/>
      <c r="Y15" s="57"/>
      <c r="Z15" s="56">
        <v>54</v>
      </c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>
        <v>44</v>
      </c>
      <c r="AM15" s="16"/>
      <c r="AN15" s="57"/>
      <c r="AO15" s="56">
        <v>14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>
        <f t="shared" ref="C16" si="47">IF(ISBLANK(B15),"",IF(B15="W",5,IF(B15="L",0,IF(B15&gt;D17,5,IF(B15=D17,3,IF(B15&gt;D17-4,2,IF(B15&gt;=D17/2,1,0)))))))</f>
        <v>5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>
        <f t="shared" ref="I16" si="49">IF(ISBLANK(H15),"",IF(H15="W",5,IF(H15="L",0,IF(H15&gt;J17,5,IF(H15=J17,3,IF(H15&gt;J17-4,2,IF(H15&gt;=J17/2,1,0)))))))</f>
        <v>5</v>
      </c>
      <c r="J16" s="23"/>
      <c r="K16" s="21"/>
      <c r="L16" s="22">
        <f t="shared" ref="L16" si="50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22">
        <f t="shared" ref="U16" si="52">IF(ISBLANK(T15),"",IF(T15="W",5,IF(T15="L",0,IF(T15&gt;V17,5,IF(T15=V17,3,IF(T15&gt;V17-4,2,IF(T15&gt;=V17/2,1,0)))))))</f>
        <v>0</v>
      </c>
      <c r="V16" s="24"/>
      <c r="W16" s="25"/>
      <c r="X16" s="22">
        <f t="shared" ref="X16" si="53">IF(ISBLANK(W15),"",IF(W15="W",5,IF(W15="L",0,IF(W15&gt;Y17,5,IF(W15=Y17,3,IF(W15&gt;Y17-4,2,IF(W15&gt;=Y17/2,1,0)))))))</f>
        <v>3</v>
      </c>
      <c r="Y16" s="23"/>
      <c r="Z16" s="21"/>
      <c r="AA16" s="22">
        <f t="shared" ref="AA16" si="54">IF(ISBLANK(Z15),"",IF(Z15="W",5,IF(Z15="L",0,IF(Z15&gt;AB17,5,IF(Z15=AB17,3,IF(Z15&gt;AB17-4,2,IF(Z15&gt;=AB17/2,1,0)))))))</f>
        <v>5</v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>
        <f t="shared" ref="AM16" si="57">IF(ISBLANK(AL15),"",IF(AL15="W",5,IF(AL15="L",0,IF(AL15&gt;AN17,5,IF(AL15=AN17,3,IF(AL15&gt;AN17-4,2,IF(AL15&gt;=AN17/2,1,0)))))))</f>
        <v>5</v>
      </c>
      <c r="AN16" s="23"/>
      <c r="AO16" s="21"/>
      <c r="AP16" s="22">
        <f t="shared" ref="AP16" si="58">IF(ISBLANK(AO15),"",IF(AO15="W",5,IF(AO15="L",0,IF(AO15&gt;AQ17,5,IF(AO15=AQ17,3,IF(AO15&gt;AQ17-4,2,IF(AO15&gt;=AQ17/2,1,0)))))))</f>
        <v>0</v>
      </c>
      <c r="AQ16" s="24"/>
      <c r="AR16" s="64">
        <f>12-(COUNTBLANK(B16:AQ16)-30)</f>
        <v>9</v>
      </c>
      <c r="AS16" s="23">
        <f>COUNTIF(B16:AQ16,5)</f>
        <v>6</v>
      </c>
      <c r="AT16" s="68">
        <f>COUNTIF(B16:AQ16,3)</f>
        <v>1</v>
      </c>
      <c r="AU16" s="23">
        <f>AR16-AS16-AT16</f>
        <v>2</v>
      </c>
      <c r="AV16" s="64">
        <f>SUM(B15:AQ15)</f>
        <v>314</v>
      </c>
      <c r="AW16" s="68">
        <f>SUM(B17:AQ17)</f>
        <v>193</v>
      </c>
      <c r="AX16" s="23">
        <f>AV16-AW16</f>
        <v>121</v>
      </c>
      <c r="AY16" s="78">
        <f>AV16/AW16</f>
        <v>1.6269430051813472</v>
      </c>
      <c r="AZ16" s="51"/>
      <c r="BA16" s="85">
        <f>SUM(B16:AQ16)+AZ16</f>
        <v>33</v>
      </c>
      <c r="BB16" s="24">
        <f>RANK(BA16,$BA$3:$BA$23,0)</f>
        <v>2</v>
      </c>
    </row>
    <row r="17" spans="1:54" ht="24.95" customHeight="1">
      <c r="A17" s="106"/>
      <c r="B17" s="31"/>
      <c r="C17" s="30"/>
      <c r="D17" s="58">
        <v>19</v>
      </c>
      <c r="E17" s="29"/>
      <c r="F17" s="30"/>
      <c r="G17" s="58">
        <v>13</v>
      </c>
      <c r="H17" s="29"/>
      <c r="I17" s="30"/>
      <c r="J17" s="58">
        <v>16</v>
      </c>
      <c r="K17" s="29"/>
      <c r="L17" s="30"/>
      <c r="M17" s="58">
        <v>19</v>
      </c>
      <c r="N17" s="41"/>
      <c r="O17" s="41"/>
      <c r="P17" s="42"/>
      <c r="Q17" s="29"/>
      <c r="R17" s="30"/>
      <c r="S17" s="58"/>
      <c r="T17" s="30"/>
      <c r="U17" s="30"/>
      <c r="V17" s="53">
        <v>36</v>
      </c>
      <c r="W17" s="31"/>
      <c r="X17" s="30"/>
      <c r="Y17" s="58">
        <v>28</v>
      </c>
      <c r="Z17" s="29"/>
      <c r="AA17" s="30"/>
      <c r="AB17" s="58">
        <v>10</v>
      </c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>
        <v>20</v>
      </c>
      <c r="AO17" s="29"/>
      <c r="AP17" s="30"/>
      <c r="AQ17" s="53">
        <v>32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29</v>
      </c>
      <c r="B18" s="59">
        <v>20</v>
      </c>
      <c r="C18" s="16"/>
      <c r="D18" s="57"/>
      <c r="E18" s="56">
        <v>32</v>
      </c>
      <c r="F18" s="16"/>
      <c r="G18" s="57"/>
      <c r="H18" s="56">
        <v>21</v>
      </c>
      <c r="I18" s="16"/>
      <c r="J18" s="57"/>
      <c r="K18" s="56">
        <v>26</v>
      </c>
      <c r="L18" s="16"/>
      <c r="M18" s="57"/>
      <c r="N18" s="56"/>
      <c r="O18" s="16"/>
      <c r="P18" s="57"/>
      <c r="Q18" s="90"/>
      <c r="R18" s="90"/>
      <c r="S18" s="91"/>
      <c r="T18" s="92">
        <v>12</v>
      </c>
      <c r="U18" s="16"/>
      <c r="V18" s="57"/>
      <c r="W18" s="59">
        <v>26</v>
      </c>
      <c r="X18" s="16"/>
      <c r="Y18" s="57"/>
      <c r="Z18" s="56"/>
      <c r="AA18" s="16"/>
      <c r="AB18" s="57"/>
      <c r="AC18" s="56" t="s">
        <v>78</v>
      </c>
      <c r="AD18" s="16"/>
      <c r="AE18" s="57"/>
      <c r="AF18" s="56"/>
      <c r="AG18" s="16"/>
      <c r="AH18" s="57"/>
      <c r="AI18" s="56">
        <v>20</v>
      </c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f t="shared" ref="C19" si="59">IF(ISBLANK(B18),"",IF(B18="W",5,IF(B18="L",0,IF(B18&gt;D20,5,IF(B18=D20,3,IF(B18&gt;D20-4,2,IF(B18&gt;=D20/2,1,0)))))))</f>
        <v>1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>
        <f t="shared" ref="I19" si="61">IF(ISBLANK(H18),"",IF(H18="W",5,IF(H18="L",0,IF(H18&gt;J20,5,IF(H18=J20,3,IF(H18&gt;J20-4,2,IF(H18&gt;=J20/2,1,0)))))))</f>
        <v>1</v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0</v>
      </c>
      <c r="V19" s="23"/>
      <c r="W19" s="25"/>
      <c r="X19" s="22">
        <f t="shared" ref="X19" si="65">IF(ISBLANK(W18),"",IF(W18="W",5,IF(W18="L",0,IF(W18&gt;Y20,5,IF(W18=Y20,3,IF(W18&gt;Y20-4,2,IF(W18&gt;=Y20/2,1,0)))))))</f>
        <v>5</v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>
        <f t="shared" ref="AD19" si="67">IF(ISBLANK(AC18),"",IF(AC18="W",5,IF(AC18="L",0,IF(AC18&gt;AE20,5,IF(AC18=AE20,3,IF(AC18&gt;AE20-4,2,IF(AC18&gt;=AE20/2,1,0)))))))</f>
        <v>5</v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>
        <f t="shared" ref="AJ19" si="69">IF(ISBLANK(AI18),"",IF(AI18="W",5,IF(AI18="L",0,IF(AI18&gt;AK20,5,IF(AI18=AK20,3,IF(AI18&gt;AK20-4,2,IF(AI18&gt;=AK20/2,1,0)))))))</f>
        <v>0</v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8</v>
      </c>
      <c r="AS19" s="23">
        <f>COUNTIF(B19:AQ19,5)</f>
        <v>4</v>
      </c>
      <c r="AT19" s="68">
        <f>COUNTIF(B19:AQ19,3)</f>
        <v>0</v>
      </c>
      <c r="AU19" s="23">
        <f>AR19-AS19-AT19</f>
        <v>4</v>
      </c>
      <c r="AV19" s="64">
        <f>SUM(B18:AQ18)</f>
        <v>157</v>
      </c>
      <c r="AW19" s="68">
        <f>SUM(B20:AQ20)</f>
        <v>203</v>
      </c>
      <c r="AX19" s="23">
        <f>AV19-AW19</f>
        <v>-46</v>
      </c>
      <c r="AY19" s="78">
        <f>AV19/AW19</f>
        <v>0.77339901477832518</v>
      </c>
      <c r="AZ19" s="51"/>
      <c r="BA19" s="85">
        <f>SUM(B19:AQ19)+AZ19</f>
        <v>22</v>
      </c>
      <c r="BB19" s="24">
        <f>RANK(BA19,$BA$3:$BA$23,0)</f>
        <v>5</v>
      </c>
    </row>
    <row r="20" spans="1:54" ht="24.95" customHeight="1">
      <c r="A20" s="106"/>
      <c r="B20" s="31"/>
      <c r="C20" s="30"/>
      <c r="D20" s="58">
        <v>28</v>
      </c>
      <c r="E20" s="29"/>
      <c r="F20" s="30"/>
      <c r="G20" s="58">
        <v>18</v>
      </c>
      <c r="H20" s="29"/>
      <c r="I20" s="30"/>
      <c r="J20" s="58">
        <v>35</v>
      </c>
      <c r="K20" s="29"/>
      <c r="L20" s="30"/>
      <c r="M20" s="58">
        <v>12</v>
      </c>
      <c r="N20" s="29"/>
      <c r="O20" s="30"/>
      <c r="P20" s="58"/>
      <c r="Q20" s="41"/>
      <c r="R20" s="41"/>
      <c r="S20" s="42"/>
      <c r="T20" s="30"/>
      <c r="U20" s="30"/>
      <c r="V20" s="58">
        <v>42</v>
      </c>
      <c r="W20" s="31"/>
      <c r="X20" s="30"/>
      <c r="Y20" s="58">
        <v>24</v>
      </c>
      <c r="Z20" s="29"/>
      <c r="AA20" s="30"/>
      <c r="AB20" s="58"/>
      <c r="AC20" s="29"/>
      <c r="AD20" s="30"/>
      <c r="AE20" s="58" t="s">
        <v>79</v>
      </c>
      <c r="AF20" s="29"/>
      <c r="AG20" s="30"/>
      <c r="AH20" s="58"/>
      <c r="AI20" s="29"/>
      <c r="AJ20" s="30"/>
      <c r="AK20" s="58">
        <v>44</v>
      </c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27</v>
      </c>
      <c r="B21" s="89">
        <v>35</v>
      </c>
      <c r="D21" s="33"/>
      <c r="E21" s="55">
        <v>55</v>
      </c>
      <c r="G21" s="33"/>
      <c r="H21" s="55">
        <v>40</v>
      </c>
      <c r="J21" s="33"/>
      <c r="K21" s="55"/>
      <c r="M21" s="33"/>
      <c r="N21" s="55">
        <v>36</v>
      </c>
      <c r="P21" s="33"/>
      <c r="Q21" s="55">
        <v>42</v>
      </c>
      <c r="S21" s="33"/>
      <c r="T21" s="37"/>
      <c r="U21" s="37"/>
      <c r="V21" s="43"/>
      <c r="W21" s="89"/>
      <c r="Y21" s="33"/>
      <c r="Z21" s="55">
        <v>63</v>
      </c>
      <c r="AB21" s="33"/>
      <c r="AC21" s="55"/>
      <c r="AE21" s="33"/>
      <c r="AF21" s="55">
        <v>54</v>
      </c>
      <c r="AH21" s="33"/>
      <c r="AI21" s="55">
        <v>32</v>
      </c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>
        <f t="shared" ref="C22" si="71">IF(ISBLANK(B21),"",IF(B21="W",5,IF(B21="L",0,IF(B21&gt;D23,5,IF(B21=D23,3,IF(B21&gt;D23-4,2,IF(B21&gt;=D23/2,1,0)))))))</f>
        <v>5</v>
      </c>
      <c r="D22" s="23"/>
      <c r="E22" s="21"/>
      <c r="F22" s="22">
        <f t="shared" ref="F22" si="72">IF(ISBLANK(E21),"",IF(E21="W",5,IF(E21="L",0,IF(E21&gt;G23,5,IF(E21=G23,3,IF(E21&gt;G23-4,2,IF(E21&gt;=G23/2,1,0)))))))</f>
        <v>5</v>
      </c>
      <c r="G22" s="23"/>
      <c r="H22" s="21"/>
      <c r="I22" s="22">
        <f t="shared" ref="I22" si="73">IF(ISBLANK(H21),"",IF(H21="W",5,IF(H21="L",0,IF(H21&gt;J23,5,IF(H21=J23,3,IF(H21&gt;J23-4,2,IF(H21&gt;=J23/2,1,0)))))))</f>
        <v>5</v>
      </c>
      <c r="J22" s="23"/>
      <c r="K22" s="21"/>
      <c r="L22" s="22" t="str">
        <f t="shared" ref="L22" si="74">IF(ISBLANK(K21),"",IF(K21="W",5,IF(K21="L",0,IF(K21&gt;M23,5,IF(K21=M23,3,IF(K21&gt;M23-4,2,IF(K21&gt;=M23/2,1,0)))))))</f>
        <v/>
      </c>
      <c r="M22" s="23"/>
      <c r="N22" s="21"/>
      <c r="O22" s="22">
        <f t="shared" ref="O22" si="75">IF(ISBLANK(N21),"",IF(N21="W",5,IF(N21="L",0,IF(N21&gt;P23,5,IF(N21=P23,3,IF(N21&gt;P23-4,2,IF(N21&gt;=P23/2,1,0)))))))</f>
        <v>5</v>
      </c>
      <c r="P22" s="23"/>
      <c r="Q22" s="21"/>
      <c r="R22" s="22">
        <f t="shared" ref="R22" si="76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>
        <f t="shared" ref="AA22" si="78">IF(ISBLANK(Z21),"",IF(Z21="W",5,IF(Z21="L",0,IF(Z21&gt;AB23,5,IF(Z21=AB23,3,IF(Z21&gt;AB23-4,2,IF(Z21&gt;=AB23/2,1,0)))))))</f>
        <v>5</v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>
        <f t="shared" ref="AG22" si="80">IF(ISBLANK(AF21),"",IF(AF21="W",5,IF(AF21="L",0,IF(AF21&gt;AH23,5,IF(AF21=AH23,3,IF(AF21&gt;AH23-4,2,IF(AF21&gt;=AH23/2,1,0)))))))</f>
        <v>5</v>
      </c>
      <c r="AH22" s="23"/>
      <c r="AI22" s="21"/>
      <c r="AJ22" s="22">
        <f t="shared" ref="AJ22" si="81">IF(ISBLANK(AI21),"",IF(AI21="W",5,IF(AI21="L",0,IF(AI21&gt;AK23,5,IF(AI21=AK23,3,IF(AI21&gt;AK23-4,2,IF(AI21&gt;=AK23/2,1,0)))))))</f>
        <v>5</v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8</v>
      </c>
      <c r="AS22" s="23">
        <f>COUNTIF(B22:AQ22,5)</f>
        <v>8</v>
      </c>
      <c r="AT22" s="68">
        <f>COUNTIF(B22:AQ22,3)</f>
        <v>0</v>
      </c>
      <c r="AU22" s="23">
        <f>AR22-AS22-AT22</f>
        <v>0</v>
      </c>
      <c r="AV22" s="64">
        <f>SUM(B21:AQ21)</f>
        <v>357</v>
      </c>
      <c r="AW22" s="68">
        <f>SUM(B23:AQ23)</f>
        <v>82</v>
      </c>
      <c r="AX22" s="23">
        <f>AV22-AW22</f>
        <v>275</v>
      </c>
      <c r="AY22" s="78">
        <f>AV22/AW22</f>
        <v>4.3536585365853657</v>
      </c>
      <c r="AZ22" s="51"/>
      <c r="BA22" s="85">
        <f>SUM(B22:AQ22)+AZ22</f>
        <v>40</v>
      </c>
      <c r="BB22" s="24">
        <f>RANK(BA22,$BA$3:$BA$23,0)</f>
        <v>1</v>
      </c>
    </row>
    <row r="23" spans="1:54" ht="24.95" customHeight="1" thickBot="1">
      <c r="A23" s="104"/>
      <c r="B23" s="45"/>
      <c r="C23" s="46"/>
      <c r="D23" s="60">
        <v>11</v>
      </c>
      <c r="E23" s="47"/>
      <c r="F23" s="46"/>
      <c r="G23" s="60">
        <v>2</v>
      </c>
      <c r="H23" s="47"/>
      <c r="I23" s="46"/>
      <c r="J23" s="60">
        <v>9</v>
      </c>
      <c r="K23" s="47"/>
      <c r="L23" s="46"/>
      <c r="M23" s="60"/>
      <c r="N23" s="47"/>
      <c r="O23" s="46"/>
      <c r="P23" s="60">
        <v>13</v>
      </c>
      <c r="Q23" s="47"/>
      <c r="R23" s="46"/>
      <c r="S23" s="60">
        <v>12</v>
      </c>
      <c r="T23" s="48"/>
      <c r="U23" s="48"/>
      <c r="V23" s="49"/>
      <c r="W23" s="45"/>
      <c r="X23" s="46"/>
      <c r="Y23" s="60"/>
      <c r="Z23" s="47"/>
      <c r="AA23" s="46"/>
      <c r="AB23" s="60">
        <v>11</v>
      </c>
      <c r="AC23" s="47"/>
      <c r="AD23" s="46"/>
      <c r="AE23" s="60"/>
      <c r="AF23" s="47"/>
      <c r="AG23" s="46"/>
      <c r="AH23" s="60">
        <v>10</v>
      </c>
      <c r="AI23" s="47"/>
      <c r="AJ23" s="46"/>
      <c r="AK23" s="60">
        <v>14</v>
      </c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29</v>
      </c>
      <c r="AT25" s="76"/>
      <c r="AU25" s="76">
        <f>SUM(AU3:AU23)</f>
        <v>29</v>
      </c>
      <c r="AV25" s="76">
        <f>SUM(AV3:AV23)</f>
        <v>1504</v>
      </c>
      <c r="AW25" s="76">
        <f>SUM(AW3:AW23)</f>
        <v>1504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379-2D1B-ED48-A670-5907DA9B50CC}">
  <sheetPr>
    <pageSetUpPr fitToPage="1"/>
  </sheetPr>
  <dimension ref="A1:BB25"/>
  <sheetViews>
    <sheetView zoomScale="87" zoomScaleNormal="87" workbookViewId="0">
      <pane xSplit="1" ySplit="2" topLeftCell="AJ13" activePane="bottomRight" state="frozen"/>
      <selection pane="topRight" activeCell="B1" sqref="B1"/>
      <selection pane="bottomLeft" activeCell="A3" sqref="A3"/>
      <selection pane="bottomRight" activeCell="AG22" sqref="AG22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>
      <c r="A2" s="82" t="s">
        <v>33</v>
      </c>
      <c r="B2" s="5"/>
      <c r="C2" s="6" t="str">
        <f>A3</f>
        <v>BG Firephoenix</v>
      </c>
      <c r="D2" s="7"/>
      <c r="E2" s="8"/>
      <c r="F2" s="6" t="str">
        <f>A6</f>
        <v>CFX Jays</v>
      </c>
      <c r="G2" s="7"/>
      <c r="H2" s="8"/>
      <c r="I2" s="6" t="str">
        <f>A9</f>
        <v>CFX Kestrels</v>
      </c>
      <c r="J2" s="7"/>
      <c r="K2" s="8"/>
      <c r="L2" s="6" t="s">
        <v>35</v>
      </c>
      <c r="M2" s="7"/>
      <c r="N2" s="8"/>
      <c r="O2" s="6" t="str">
        <f>A15</f>
        <v>Hurricane Ice</v>
      </c>
      <c r="P2" s="7"/>
      <c r="Q2" s="8"/>
      <c r="R2" s="6" t="str">
        <f>A18</f>
        <v>Langton Aquarius</v>
      </c>
      <c r="S2" s="7"/>
      <c r="T2" s="10"/>
      <c r="U2" s="6" t="str">
        <f>A21</f>
        <v>Langton Gemini</v>
      </c>
      <c r="V2" s="9"/>
      <c r="W2" s="5"/>
      <c r="X2" s="6" t="str">
        <f>A3</f>
        <v>BG Firephoenix</v>
      </c>
      <c r="Y2" s="7"/>
      <c r="Z2" s="8"/>
      <c r="AA2" s="6" t="str">
        <f>A6</f>
        <v>CFX Jays</v>
      </c>
      <c r="AB2" s="7"/>
      <c r="AC2" s="8"/>
      <c r="AD2" s="6" t="str">
        <f>A9</f>
        <v>CFX Kestrels</v>
      </c>
      <c r="AE2" s="7"/>
      <c r="AF2" s="8"/>
      <c r="AG2" s="6" t="str">
        <f>A12</f>
        <v>Otford Rattlesnakes</v>
      </c>
      <c r="AH2" s="7"/>
      <c r="AI2" s="8"/>
      <c r="AJ2" s="6" t="str">
        <f>A15</f>
        <v>Hurricane Ice</v>
      </c>
      <c r="AK2" s="7"/>
      <c r="AL2" s="8"/>
      <c r="AM2" s="6" t="s">
        <v>36</v>
      </c>
      <c r="AN2" s="7"/>
      <c r="AO2" s="8"/>
      <c r="AP2" s="6" t="str">
        <f>A21</f>
        <v>Langton Gemini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38</v>
      </c>
      <c r="B3" s="12"/>
      <c r="C3" s="13"/>
      <c r="D3" s="14"/>
      <c r="E3" s="52">
        <v>9</v>
      </c>
      <c r="F3" s="15"/>
      <c r="G3" s="15"/>
      <c r="H3" s="56">
        <v>28</v>
      </c>
      <c r="I3" s="16"/>
      <c r="J3" s="57"/>
      <c r="K3" s="56">
        <v>17</v>
      </c>
      <c r="L3" s="16"/>
      <c r="M3" s="57"/>
      <c r="N3" s="56">
        <v>25</v>
      </c>
      <c r="O3" s="16"/>
      <c r="P3" s="57"/>
      <c r="Q3" s="56" t="s">
        <v>79</v>
      </c>
      <c r="R3" s="16" t="s">
        <v>80</v>
      </c>
      <c r="S3" s="57"/>
      <c r="T3" s="92" t="s">
        <v>79</v>
      </c>
      <c r="U3" s="16" t="s">
        <v>80</v>
      </c>
      <c r="V3" s="17"/>
      <c r="W3" s="71"/>
      <c r="X3" s="34"/>
      <c r="Y3" s="35"/>
      <c r="Z3" s="55"/>
      <c r="AC3" s="55">
        <v>7</v>
      </c>
      <c r="AE3" s="33"/>
      <c r="AF3" s="55">
        <v>15</v>
      </c>
      <c r="AH3" s="33"/>
      <c r="AI3" s="55"/>
      <c r="AK3" s="33"/>
      <c r="AL3" s="55">
        <v>11</v>
      </c>
      <c r="AN3" s="33"/>
      <c r="AO3" s="55" t="s">
        <v>79</v>
      </c>
      <c r="AP3" s="11" t="s">
        <v>80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0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0</v>
      </c>
      <c r="S4" s="23"/>
      <c r="T4" s="22"/>
      <c r="U4" s="22">
        <f t="shared" ref="U4" si="5">IF(ISBLANK(T3),"",IF(T3="W",5,IF(T3="L",0,IF(T3&gt;V5,5,IF(T3=V5,3,IF(T3&gt;V5-4,2,IF(T3&gt;=V5/2,1,0)))))))</f>
        <v>0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>
        <f t="shared" ref="AD4" si="7">IF(ISBLANK(AC3),"",IF(AC3="W",5,IF(AC3="L",0,IF(AC3&gt;AE5,5,IF(AC3=AE5,3,IF(AC3&gt;AE5-4,2,IF(AC3&gt;=AE5/2,1,0)))))))</f>
        <v>0</v>
      </c>
      <c r="AE4" s="23"/>
      <c r="AF4" s="21"/>
      <c r="AG4" s="22">
        <f t="shared" ref="AG4" si="8">IF(ISBLANK(AF3),"",IF(AF3="W",5,IF(AF3="L",0,IF(AF3&gt;AH5,5,IF(AF3=AH5,3,IF(AF3&gt;AH5-4,2,IF(AF3&gt;=AH5/2,1,0)))))))</f>
        <v>0</v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>
        <f t="shared" ref="AM4" si="10">IF(ISBLANK(AL3),"",IF(AL3="W",5,IF(AL3="L",0,IF(AL3&gt;AN5,5,IF(AL3=AN5,3,IF(AL3&gt;AN5-4,2,IF(AL3&gt;=AN5/2,1,0)))))))</f>
        <v>0</v>
      </c>
      <c r="AN4" s="23"/>
      <c r="AO4" s="21"/>
      <c r="AP4" s="22">
        <f t="shared" ref="AP4" si="11">IF(ISBLANK(AO3),"",IF(AO3="W",5,IF(AO3="L",0,IF(AO3&gt;AQ5,5,IF(AO3=AQ5,3,IF(AO3&gt;AQ5-4,2,IF(AO3&gt;=AQ5/2,1,0)))))))</f>
        <v>0</v>
      </c>
      <c r="AQ4" s="24"/>
      <c r="AR4" s="64">
        <f>12-(COUNTBLANK(B4:AQ4)-30)</f>
        <v>10</v>
      </c>
      <c r="AS4" s="23">
        <f>COUNTIF(B4:AQ4,5)</f>
        <v>2</v>
      </c>
      <c r="AT4" s="68">
        <f>COUNTIF(B4:AQ4,3)</f>
        <v>0</v>
      </c>
      <c r="AU4" s="23">
        <f>AR4-AS4-AT4</f>
        <v>8</v>
      </c>
      <c r="AV4" s="64">
        <f>SUM(B3:AQ3)</f>
        <v>112</v>
      </c>
      <c r="AW4" s="68">
        <f>SUM(B5:AQ5)</f>
        <v>230</v>
      </c>
      <c r="AX4" s="23">
        <f>AV4-AW4</f>
        <v>-118</v>
      </c>
      <c r="AY4" s="78">
        <f>AV4/AW4</f>
        <v>0.48695652173913045</v>
      </c>
      <c r="AZ4" s="51"/>
      <c r="BA4" s="85">
        <f>SUM(B4:AQ4)+AZ4</f>
        <v>10</v>
      </c>
      <c r="BB4" s="24">
        <f>RANK(BA4,$BA$3:$BA$23,0)</f>
        <v>6</v>
      </c>
    </row>
    <row r="5" spans="1:54" ht="24.95" customHeight="1">
      <c r="A5" s="106"/>
      <c r="B5" s="26"/>
      <c r="C5" s="27"/>
      <c r="D5" s="28"/>
      <c r="E5" s="29"/>
      <c r="F5" s="30"/>
      <c r="G5" s="54">
        <v>35</v>
      </c>
      <c r="H5" s="29"/>
      <c r="I5" s="30"/>
      <c r="J5" s="58">
        <v>18</v>
      </c>
      <c r="K5" s="29"/>
      <c r="L5" s="30"/>
      <c r="M5" s="58">
        <v>38</v>
      </c>
      <c r="N5" s="29"/>
      <c r="O5" s="30"/>
      <c r="P5" s="58">
        <v>24</v>
      </c>
      <c r="Q5" s="29"/>
      <c r="R5" s="30"/>
      <c r="S5" s="58" t="s">
        <v>78</v>
      </c>
      <c r="T5" s="30"/>
      <c r="U5" s="30"/>
      <c r="V5" s="53" t="s">
        <v>78</v>
      </c>
      <c r="W5" s="26"/>
      <c r="X5" s="27"/>
      <c r="Y5" s="28"/>
      <c r="Z5" s="29"/>
      <c r="AA5" s="30"/>
      <c r="AB5" s="54"/>
      <c r="AC5" s="29"/>
      <c r="AD5" s="30"/>
      <c r="AE5" s="58">
        <v>36</v>
      </c>
      <c r="AF5" s="29"/>
      <c r="AG5" s="30"/>
      <c r="AH5" s="58">
        <v>39</v>
      </c>
      <c r="AI5" s="29"/>
      <c r="AJ5" s="30"/>
      <c r="AK5" s="58"/>
      <c r="AL5" s="29"/>
      <c r="AM5" s="30"/>
      <c r="AN5" s="58">
        <v>40</v>
      </c>
      <c r="AO5" s="29"/>
      <c r="AP5" s="30"/>
      <c r="AQ5" s="53" t="s">
        <v>78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34</v>
      </c>
      <c r="B6" s="59">
        <v>35</v>
      </c>
      <c r="C6" s="16"/>
      <c r="D6" s="57"/>
      <c r="E6" s="34"/>
      <c r="F6" s="34"/>
      <c r="G6" s="35"/>
      <c r="H6" s="55">
        <v>25</v>
      </c>
      <c r="K6" s="56"/>
      <c r="L6" s="16"/>
      <c r="M6" s="57"/>
      <c r="N6" s="56">
        <v>49</v>
      </c>
      <c r="O6" s="16"/>
      <c r="P6" s="57"/>
      <c r="Q6" s="56">
        <v>20</v>
      </c>
      <c r="R6" s="16"/>
      <c r="S6" s="57"/>
      <c r="T6" s="92">
        <v>29</v>
      </c>
      <c r="U6" s="16"/>
      <c r="V6" s="17"/>
      <c r="W6" s="59"/>
      <c r="X6" s="16"/>
      <c r="Y6" s="57"/>
      <c r="Z6" s="34"/>
      <c r="AA6" s="34"/>
      <c r="AB6" s="35"/>
      <c r="AC6" s="55">
        <v>37</v>
      </c>
      <c r="AF6" s="56">
        <v>31</v>
      </c>
      <c r="AG6" s="16"/>
      <c r="AH6" s="57"/>
      <c r="AI6" s="56">
        <v>36</v>
      </c>
      <c r="AJ6" s="16"/>
      <c r="AK6" s="57"/>
      <c r="AL6" s="56"/>
      <c r="AM6" s="16"/>
      <c r="AN6" s="57"/>
      <c r="AO6" s="56">
        <v>22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2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5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f t="shared" ref="O7" si="15">IF(ISBLANK(N6),"",IF(N6="W",5,IF(N6="L",0,IF(N6&gt;P8,5,IF(N6=P8,3,IF(N6&gt;P8-4,2,IF(N6&gt;=P8/2,1,0)))))))</f>
        <v>5</v>
      </c>
      <c r="P7" s="23"/>
      <c r="Q7" s="21"/>
      <c r="R7" s="22">
        <f t="shared" ref="R7" si="16">IF(ISBLANK(Q6),"",IF(Q6="W",5,IF(Q6="L",0,IF(Q6&gt;S8,5,IF(Q6=S8,3,IF(Q6&gt;S8-4,2,IF(Q6&gt;=S8/2,1,0)))))))</f>
        <v>1</v>
      </c>
      <c r="S7" s="23"/>
      <c r="T7" s="22"/>
      <c r="U7" s="22">
        <f t="shared" ref="U7" si="17">IF(ISBLANK(T6),"",IF(T6="W",5,IF(T6="L",0,IF(T6&gt;V8,5,IF(T6=V8,3,IF(T6&gt;V8-4,2,IF(T6&gt;=V8/2,1,0)))))))</f>
        <v>5</v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>
        <f t="shared" ref="AD7" si="19">IF(ISBLANK(AC6),"",IF(AC6="W",5,IF(AC6="L",0,IF(AC6&gt;AE8,5,IF(AC6=AE8,3,IF(AC6&gt;AE8-4,2,IF(AC6&gt;=AE8/2,1,0)))))))</f>
        <v>5</v>
      </c>
      <c r="AE7" s="22"/>
      <c r="AF7" s="21"/>
      <c r="AG7" s="22">
        <f t="shared" ref="AG7" si="20">IF(ISBLANK(AF6),"",IF(AF6="W",5,IF(AF6="L",0,IF(AF6&gt;AH8,5,IF(AF6=AH8,3,IF(AF6&gt;AH8-4,2,IF(AF6&gt;=AH8/2,1,0)))))))</f>
        <v>2</v>
      </c>
      <c r="AH7" s="23"/>
      <c r="AI7" s="21"/>
      <c r="AJ7" s="22">
        <f t="shared" ref="AJ7" si="21">IF(ISBLANK(AI6),"",IF(AI6="W",5,IF(AI6="L",0,IF(AI6&gt;AK8,5,IF(AI6=AK8,3,IF(AI6&gt;AK8-4,2,IF(AI6&gt;=AK8/2,1,0)))))))</f>
        <v>5</v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>
        <f t="shared" ref="AP7" si="23">IF(ISBLANK(AO6),"",IF(AO6="W",5,IF(AO6="L",0,IF(AO6&gt;AQ8,5,IF(AO6=AQ8,3,IF(AO6&gt;AQ8-4,2,IF(AO6&gt;=AQ8/2,1,0)))))))</f>
        <v>5</v>
      </c>
      <c r="AQ7" s="24"/>
      <c r="AR7" s="64">
        <f>12-(COUNTBLANK(B7:AQ7)-30)</f>
        <v>9</v>
      </c>
      <c r="AS7" s="23">
        <f>COUNTIF(B7:AQ7,5)</f>
        <v>7</v>
      </c>
      <c r="AT7" s="68">
        <f>COUNTIF(B7:AQ7,3)</f>
        <v>0</v>
      </c>
      <c r="AU7" s="23">
        <f>AR7-AS7-AT7</f>
        <v>2</v>
      </c>
      <c r="AV7" s="64">
        <f>SUM(B6:AQ6)</f>
        <v>284</v>
      </c>
      <c r="AW7" s="68">
        <f>SUM(B8:AQ8)</f>
        <v>177</v>
      </c>
      <c r="AX7" s="23">
        <f>AV7-AW7</f>
        <v>107</v>
      </c>
      <c r="AY7" s="78">
        <f>AV7/AW7</f>
        <v>1.6045197740112995</v>
      </c>
      <c r="AZ7" s="51"/>
      <c r="BA7" s="85">
        <f>SUM(B7:AQ7)+AZ7</f>
        <v>38</v>
      </c>
      <c r="BB7" s="24">
        <f>RANK(BA7,$BA$3:$BA$23,0)</f>
        <v>2</v>
      </c>
    </row>
    <row r="8" spans="1:54" ht="24.95" customHeight="1">
      <c r="A8" s="106"/>
      <c r="B8" s="31"/>
      <c r="C8" s="30"/>
      <c r="D8" s="58">
        <v>9</v>
      </c>
      <c r="E8" s="27"/>
      <c r="F8" s="27"/>
      <c r="G8" s="28"/>
      <c r="H8" s="29"/>
      <c r="I8" s="30"/>
      <c r="J8" s="54">
        <v>19</v>
      </c>
      <c r="K8" s="29"/>
      <c r="L8" s="30"/>
      <c r="M8" s="58"/>
      <c r="N8" s="29"/>
      <c r="O8" s="30"/>
      <c r="P8" s="58">
        <v>15</v>
      </c>
      <c r="Q8" s="29"/>
      <c r="R8" s="30"/>
      <c r="S8" s="58">
        <v>30</v>
      </c>
      <c r="T8" s="30"/>
      <c r="U8" s="30"/>
      <c r="V8" s="53">
        <v>13</v>
      </c>
      <c r="W8" s="31"/>
      <c r="X8" s="30"/>
      <c r="Y8" s="58"/>
      <c r="Z8" s="27"/>
      <c r="AA8" s="27"/>
      <c r="AB8" s="28"/>
      <c r="AC8" s="29"/>
      <c r="AD8" s="30"/>
      <c r="AE8" s="54">
        <v>25</v>
      </c>
      <c r="AF8" s="29"/>
      <c r="AG8" s="30"/>
      <c r="AH8" s="58">
        <v>33</v>
      </c>
      <c r="AI8" s="29"/>
      <c r="AJ8" s="30"/>
      <c r="AK8" s="58">
        <v>19</v>
      </c>
      <c r="AL8" s="29"/>
      <c r="AM8" s="30"/>
      <c r="AN8" s="58"/>
      <c r="AO8" s="29"/>
      <c r="AP8" s="30"/>
      <c r="AQ8" s="53">
        <v>14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40</v>
      </c>
      <c r="B9" s="59">
        <v>18</v>
      </c>
      <c r="C9" s="16"/>
      <c r="D9" s="57"/>
      <c r="E9" s="56">
        <v>19</v>
      </c>
      <c r="F9" s="16"/>
      <c r="G9" s="57"/>
      <c r="H9" s="37"/>
      <c r="I9" s="37"/>
      <c r="J9" s="38"/>
      <c r="K9" s="56">
        <v>23</v>
      </c>
      <c r="L9" s="16"/>
      <c r="M9" s="57"/>
      <c r="N9" s="56">
        <v>23</v>
      </c>
      <c r="O9" s="16"/>
      <c r="P9" s="57"/>
      <c r="Q9" s="56">
        <v>17</v>
      </c>
      <c r="R9" s="16"/>
      <c r="S9" s="57"/>
      <c r="T9" s="92"/>
      <c r="U9" s="16"/>
      <c r="V9" s="17"/>
      <c r="W9" s="59">
        <v>36</v>
      </c>
      <c r="X9" s="16"/>
      <c r="Y9" s="57"/>
      <c r="Z9" s="56">
        <v>25</v>
      </c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>
        <v>28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f t="shared" ref="C10" si="24">IF(ISBLANK(B9),"",IF(B9="W",5,IF(B9="L",0,IF(B9&gt;D11,5,IF(B9=D11,3,IF(B9&gt;D11-4,2,IF(B9&gt;=D11/2,1,0)))))))</f>
        <v>1</v>
      </c>
      <c r="D10" s="23"/>
      <c r="E10" s="21"/>
      <c r="F10" s="22">
        <f t="shared" ref="F10" si="25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2</v>
      </c>
      <c r="M10" s="23"/>
      <c r="N10" s="21"/>
      <c r="O10" s="22">
        <f t="shared" ref="O10" si="27">IF(ISBLANK(N9),"",IF(N9="W",5,IF(N9="L",0,IF(N9&gt;P11,5,IF(N9=P11,3,IF(N9&gt;P11-4,2,IF(N9&gt;=P11/2,1,0)))))))</f>
        <v>5</v>
      </c>
      <c r="P10" s="23"/>
      <c r="Q10" s="21"/>
      <c r="R10" s="22">
        <f t="shared" ref="R10" si="28">IF(ISBLANK(Q9),"",IF(Q9="W",5,IF(Q9="L",0,IF(Q9&gt;S11,5,IF(Q9=S11,3,IF(Q9&gt;S11-4,2,IF(Q9&gt;=S11/2,1,0)))))))</f>
        <v>0</v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>
        <f t="shared" ref="X10" si="30">IF(ISBLANK(W9),"",IF(W9="W",5,IF(W9="L",0,IF(W9&gt;Y11,5,IF(W9=Y11,3,IF(W9&gt;Y11-4,2,IF(W9&gt;=Y11/2,1,0)))))))</f>
        <v>5</v>
      </c>
      <c r="Y10" s="23"/>
      <c r="Z10" s="21"/>
      <c r="AA10" s="22">
        <f t="shared" ref="AA10" si="31">IF(ISBLANK(Z9),"",IF(Z9="W",5,IF(Z9="L",0,IF(Z9&gt;AB11,5,IF(Z9=AB11,3,IF(Z9&gt;AB11-4,2,IF(Z9&gt;=AB11/2,1,0)))))))</f>
        <v>1</v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>
        <f t="shared" ref="AP10" si="35">IF(ISBLANK(AO9),"",IF(AO9="W",5,IF(AO9="L",0,IF(AO9&gt;AQ11,5,IF(AO9=AQ11,3,IF(AO9&gt;AQ11-4,2,IF(AO9&gt;=AQ11/2,1,0)))))))</f>
        <v>5</v>
      </c>
      <c r="AQ10" s="24"/>
      <c r="AR10" s="64">
        <f>12-(COUNTBLANK(B10:AQ10)-30)</f>
        <v>8</v>
      </c>
      <c r="AS10" s="23">
        <f>COUNTIF(B10:AQ10,5)</f>
        <v>3</v>
      </c>
      <c r="AT10" s="68">
        <f>COUNTIF(B10:AQ10,3)</f>
        <v>0</v>
      </c>
      <c r="AU10" s="23">
        <f>AR10-AS10-AT10</f>
        <v>5</v>
      </c>
      <c r="AV10" s="64">
        <f>SUM(B9:AQ9)</f>
        <v>189</v>
      </c>
      <c r="AW10" s="68">
        <f>SUM(B11:AQ11)</f>
        <v>198</v>
      </c>
      <c r="AX10" s="23">
        <f>AV10-AW10</f>
        <v>-9</v>
      </c>
      <c r="AY10" s="78">
        <f>AV10/AW10</f>
        <v>0.95454545454545459</v>
      </c>
      <c r="AZ10" s="51"/>
      <c r="BA10" s="85">
        <f>SUM(B10:AQ10)+AZ10</f>
        <v>20</v>
      </c>
      <c r="BB10" s="24">
        <f>RANK(BA10,$BA$3:$BA$23,0)</f>
        <v>4</v>
      </c>
    </row>
    <row r="11" spans="1:54" ht="24.95" customHeight="1">
      <c r="A11" s="106"/>
      <c r="B11" s="31"/>
      <c r="C11" s="30"/>
      <c r="D11" s="58">
        <v>28</v>
      </c>
      <c r="E11" s="29"/>
      <c r="F11" s="30"/>
      <c r="G11" s="58">
        <v>25</v>
      </c>
      <c r="H11" s="41"/>
      <c r="I11" s="41"/>
      <c r="J11" s="42"/>
      <c r="K11" s="29"/>
      <c r="L11" s="30"/>
      <c r="M11" s="58">
        <v>24</v>
      </c>
      <c r="N11" s="29"/>
      <c r="O11" s="30"/>
      <c r="P11" s="58">
        <v>11</v>
      </c>
      <c r="Q11" s="29"/>
      <c r="R11" s="30"/>
      <c r="S11" s="58">
        <v>43</v>
      </c>
      <c r="T11" s="30"/>
      <c r="U11" s="30"/>
      <c r="V11" s="53"/>
      <c r="W11" s="31"/>
      <c r="X11" s="30"/>
      <c r="Y11" s="58">
        <v>7</v>
      </c>
      <c r="Z11" s="29"/>
      <c r="AA11" s="30"/>
      <c r="AB11" s="58">
        <v>37</v>
      </c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>
        <v>23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35</v>
      </c>
      <c r="B12" s="59">
        <v>38</v>
      </c>
      <c r="C12" s="16"/>
      <c r="D12" s="57"/>
      <c r="E12" s="56"/>
      <c r="F12" s="16"/>
      <c r="G12" s="57"/>
      <c r="H12" s="56">
        <v>24</v>
      </c>
      <c r="I12" s="16"/>
      <c r="J12" s="57"/>
      <c r="K12" s="37"/>
      <c r="L12" s="37"/>
      <c r="M12" s="38"/>
      <c r="N12" s="56">
        <v>40</v>
      </c>
      <c r="O12" s="16"/>
      <c r="P12" s="57"/>
      <c r="Q12" s="56">
        <v>24</v>
      </c>
      <c r="R12" s="16"/>
      <c r="S12" s="57"/>
      <c r="T12" s="92">
        <v>28</v>
      </c>
      <c r="U12" s="16"/>
      <c r="V12" s="17"/>
      <c r="W12" s="59">
        <v>39</v>
      </c>
      <c r="X12" s="16"/>
      <c r="Y12" s="57"/>
      <c r="Z12" s="56">
        <v>33</v>
      </c>
      <c r="AA12" s="16"/>
      <c r="AB12" s="57"/>
      <c r="AC12" s="56"/>
      <c r="AD12" s="16"/>
      <c r="AE12" s="57"/>
      <c r="AF12" s="37"/>
      <c r="AG12" s="37"/>
      <c r="AH12" s="38"/>
      <c r="AI12" s="56">
        <v>44</v>
      </c>
      <c r="AJ12" s="16"/>
      <c r="AK12" s="57"/>
      <c r="AL12" s="56">
        <v>21</v>
      </c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6">IF(ISBLANK(B12),"",IF(B12="W",5,IF(B12="L",0,IF(B12&gt;D14,5,IF(B12=D14,3,IF(B12&gt;D14-4,2,IF(B12&gt;=D14/2,1,0)))))))</f>
        <v>5</v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>
        <f t="shared" ref="I13" si="38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9">IF(ISBLANK(N12),"",IF(N12="W",5,IF(N12="L",0,IF(N12&gt;P14,5,IF(N12=P14,3,IF(N12&gt;P14-4,2,IF(N12&gt;=P14/2,1,0)))))))</f>
        <v>5</v>
      </c>
      <c r="P13" s="23"/>
      <c r="Q13" s="21"/>
      <c r="R13" s="22">
        <f t="shared" ref="R13" si="40">IF(ISBLANK(Q12),"",IF(Q12="W",5,IF(Q12="L",0,IF(Q12&gt;S14,5,IF(Q12=S14,3,IF(Q12&gt;S14-4,2,IF(Q12&gt;=S14/2,1,0)))))))</f>
        <v>5</v>
      </c>
      <c r="S13" s="23"/>
      <c r="T13" s="22"/>
      <c r="U13" s="22">
        <f t="shared" ref="U13" si="41">IF(ISBLANK(T12),"",IF(T12="W",5,IF(T12="L",0,IF(T12&gt;V14,5,IF(T12=V14,3,IF(T12&gt;V14-4,2,IF(T12&gt;=V14/2,1,0)))))))</f>
        <v>5</v>
      </c>
      <c r="V13" s="24"/>
      <c r="W13" s="25"/>
      <c r="X13" s="22">
        <f t="shared" ref="X13" si="42">IF(ISBLANK(W12),"",IF(W12="W",5,IF(W12="L",0,IF(W12&gt;Y14,5,IF(W12=Y14,3,IF(W12&gt;Y14-4,2,IF(W12&gt;=Y14/2,1,0)))))))</f>
        <v>5</v>
      </c>
      <c r="Y13" s="23"/>
      <c r="Z13" s="21"/>
      <c r="AA13" s="22">
        <f t="shared" ref="AA13" si="43">IF(ISBLANK(Z12),"",IF(Z12="W",5,IF(Z12="L",0,IF(Z12&gt;AB14,5,IF(Z12=AB14,3,IF(Z12&gt;AB14-4,2,IF(Z12&gt;=AB14/2,1,0)))))))</f>
        <v>5</v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>
        <f t="shared" ref="AJ13" si="45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6">IF(ISBLANK(AL12),"",IF(AL12="W",5,IF(AL12="L",0,IF(AL12&gt;AN14,5,IF(AL12=AN14,3,IF(AL12&gt;AN14-4,2,IF(AL12&gt;=AN14/2,1,0)))))))</f>
        <v>5</v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9</v>
      </c>
      <c r="AS13" s="23">
        <f>COUNTIF(B13:AQ13,5)</f>
        <v>9</v>
      </c>
      <c r="AT13" s="68">
        <f>COUNTIF(B13:AQ13,3)</f>
        <v>0</v>
      </c>
      <c r="AU13" s="23">
        <f>AR13-AS13-AT13</f>
        <v>0</v>
      </c>
      <c r="AV13" s="64">
        <f>SUM(B12:AQ12)</f>
        <v>291</v>
      </c>
      <c r="AW13" s="68">
        <f>SUM(B14:AQ14)</f>
        <v>157</v>
      </c>
      <c r="AX13" s="23">
        <f>AV13-AW13</f>
        <v>134</v>
      </c>
      <c r="AY13" s="78">
        <f>AV13/AW13</f>
        <v>1.8535031847133758</v>
      </c>
      <c r="AZ13" s="51"/>
      <c r="BA13" s="85">
        <f>SUM(B13:AQ13)+AZ13</f>
        <v>45</v>
      </c>
      <c r="BB13" s="24">
        <f>RANK(BA13,$BA$3:$BA$23,0)</f>
        <v>1</v>
      </c>
    </row>
    <row r="14" spans="1:54" ht="24.95" customHeight="1">
      <c r="A14" s="106"/>
      <c r="B14" s="31"/>
      <c r="C14" s="30"/>
      <c r="D14" s="58">
        <v>17</v>
      </c>
      <c r="E14" s="29"/>
      <c r="F14" s="30"/>
      <c r="G14" s="58"/>
      <c r="H14" s="29"/>
      <c r="I14" s="30"/>
      <c r="J14" s="58">
        <v>23</v>
      </c>
      <c r="K14" s="41"/>
      <c r="L14" s="41"/>
      <c r="M14" s="42"/>
      <c r="N14" s="29"/>
      <c r="O14" s="30"/>
      <c r="P14" s="58">
        <v>25</v>
      </c>
      <c r="Q14" s="29"/>
      <c r="R14" s="30"/>
      <c r="S14" s="58">
        <v>12</v>
      </c>
      <c r="T14" s="30"/>
      <c r="U14" s="30"/>
      <c r="V14" s="53">
        <v>11</v>
      </c>
      <c r="W14" s="31"/>
      <c r="X14" s="30"/>
      <c r="Y14" s="58">
        <v>15</v>
      </c>
      <c r="Z14" s="29"/>
      <c r="AA14" s="30"/>
      <c r="AB14" s="58">
        <v>31</v>
      </c>
      <c r="AC14" s="29"/>
      <c r="AD14" s="30"/>
      <c r="AE14" s="58"/>
      <c r="AF14" s="41"/>
      <c r="AG14" s="41"/>
      <c r="AH14" s="42"/>
      <c r="AI14" s="29"/>
      <c r="AJ14" s="30"/>
      <c r="AK14" s="58">
        <v>6</v>
      </c>
      <c r="AL14" s="29"/>
      <c r="AM14" s="30"/>
      <c r="AN14" s="58">
        <v>17</v>
      </c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39</v>
      </c>
      <c r="B15" s="59">
        <v>24</v>
      </c>
      <c r="C15" s="16"/>
      <c r="D15" s="57"/>
      <c r="E15" s="56">
        <v>15</v>
      </c>
      <c r="F15" s="16"/>
      <c r="G15" s="57"/>
      <c r="H15" s="56">
        <v>11</v>
      </c>
      <c r="I15" s="16"/>
      <c r="J15" s="57"/>
      <c r="K15" s="56">
        <v>25</v>
      </c>
      <c r="L15" s="16"/>
      <c r="M15" s="57"/>
      <c r="N15" s="90"/>
      <c r="O15" s="90"/>
      <c r="P15" s="91"/>
      <c r="Q15" s="56">
        <v>19</v>
      </c>
      <c r="R15" s="16"/>
      <c r="S15" s="57"/>
      <c r="T15" s="92">
        <v>17</v>
      </c>
      <c r="U15" s="16"/>
      <c r="V15" s="17"/>
      <c r="W15" s="59"/>
      <c r="X15" s="16"/>
      <c r="Y15" s="57"/>
      <c r="Z15" s="56">
        <v>19</v>
      </c>
      <c r="AA15" s="16"/>
      <c r="AB15" s="57"/>
      <c r="AC15" s="56"/>
      <c r="AD15" s="16"/>
      <c r="AE15" s="57"/>
      <c r="AF15" s="56">
        <v>6</v>
      </c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>
        <f t="shared" ref="C16" si="48">IF(ISBLANK(B15),"",IF(B15="W",5,IF(B15="L",0,IF(B15&gt;D17,5,IF(B15=D17,3,IF(B15&gt;D17-4,2,IF(B15&gt;=D17/2,1,0)))))))</f>
        <v>2</v>
      </c>
      <c r="D16" s="23"/>
      <c r="E16" s="21"/>
      <c r="F16" s="22">
        <f t="shared" ref="F16" si="49">IF(ISBLANK(E15),"",IF(E15="W",5,IF(E15="L",0,IF(E15&gt;G17,5,IF(E15=G17,3,IF(E15&gt;G17-4,2,IF(E15&gt;=G17/2,1,0)))))))</f>
        <v>0</v>
      </c>
      <c r="G16" s="23"/>
      <c r="H16" s="21"/>
      <c r="I16" s="22"/>
      <c r="J16" s="23"/>
      <c r="K16" s="21"/>
      <c r="L16" s="22">
        <f t="shared" ref="L16" si="50">IF(ISBLANK(K15),"",IF(K15="W",5,IF(K15="L",0,IF(K15&gt;M17,5,IF(K15=M17,3,IF(K15&gt;M17-4,2,IF(K15&gt;=M17/2,1,0)))))))</f>
        <v>1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0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>
        <f t="shared" ref="AA16" si="54">IF(ISBLANK(Z15),"",IF(Z15="W",5,IF(Z15="L",0,IF(Z15&gt;AB17,5,IF(Z15=AB17,3,IF(Z15&gt;AB17-4,2,IF(Z15&gt;=AB17/2,1,0)))))))</f>
        <v>1</v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>
        <f t="shared" ref="AG16" si="56">IF(ISBLANK(AF15),"",IF(AF15="W",5,IF(AF15="L",0,IF(AF15&gt;AH17,5,IF(AF15=AH17,3,IF(AF15&gt;AH17-4,2,IF(AF15&gt;=AH17/2,1,0)))))))</f>
        <v>0</v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7</v>
      </c>
      <c r="AS16" s="23">
        <f>COUNTIF(B16:AQ16,5)</f>
        <v>1</v>
      </c>
      <c r="AT16" s="68">
        <f>COUNTIF(B16:AQ16,3)</f>
        <v>0</v>
      </c>
      <c r="AU16" s="23">
        <f>AR16-AS16-AT16</f>
        <v>6</v>
      </c>
      <c r="AV16" s="64">
        <f>SUM(B15:AQ15)</f>
        <v>136</v>
      </c>
      <c r="AW16" s="68">
        <f>SUM(B17:AQ17)</f>
        <v>266</v>
      </c>
      <c r="AX16" s="23">
        <f>AV16-AW16</f>
        <v>-130</v>
      </c>
      <c r="AY16" s="78">
        <f>AV16/AW16</f>
        <v>0.51127819548872178</v>
      </c>
      <c r="AZ16" s="51"/>
      <c r="BA16" s="85">
        <f>SUM(B16:AQ16)+AZ16</f>
        <v>9</v>
      </c>
      <c r="BB16" s="24">
        <f>RANK(BA16,$BA$3:$BA$23,0)</f>
        <v>7</v>
      </c>
    </row>
    <row r="17" spans="1:54" ht="24.95" customHeight="1">
      <c r="A17" s="106"/>
      <c r="B17" s="31"/>
      <c r="C17" s="30"/>
      <c r="D17" s="58">
        <v>25</v>
      </c>
      <c r="E17" s="29"/>
      <c r="F17" s="30"/>
      <c r="G17" s="58">
        <v>49</v>
      </c>
      <c r="H17" s="29"/>
      <c r="I17" s="30"/>
      <c r="J17" s="58">
        <v>23</v>
      </c>
      <c r="K17" s="29"/>
      <c r="L17" s="30"/>
      <c r="M17" s="58">
        <v>40</v>
      </c>
      <c r="N17" s="41"/>
      <c r="O17" s="41"/>
      <c r="P17" s="42"/>
      <c r="Q17" s="29"/>
      <c r="R17" s="30"/>
      <c r="S17" s="58">
        <v>39</v>
      </c>
      <c r="T17" s="30"/>
      <c r="U17" s="30"/>
      <c r="V17" s="53">
        <v>10</v>
      </c>
      <c r="W17" s="31"/>
      <c r="X17" s="30"/>
      <c r="Y17" s="58"/>
      <c r="Z17" s="29"/>
      <c r="AA17" s="30"/>
      <c r="AB17" s="58">
        <v>36</v>
      </c>
      <c r="AC17" s="29"/>
      <c r="AD17" s="30"/>
      <c r="AE17" s="58"/>
      <c r="AF17" s="29"/>
      <c r="AG17" s="30"/>
      <c r="AH17" s="58">
        <v>44</v>
      </c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36</v>
      </c>
      <c r="B18" s="59" t="s">
        <v>78</v>
      </c>
      <c r="C18" s="16"/>
      <c r="D18" s="57"/>
      <c r="E18" s="56">
        <v>30</v>
      </c>
      <c r="F18" s="16"/>
      <c r="G18" s="57"/>
      <c r="H18" s="56">
        <v>43</v>
      </c>
      <c r="I18" s="16"/>
      <c r="J18" s="57"/>
      <c r="K18" s="56">
        <v>12</v>
      </c>
      <c r="L18" s="16"/>
      <c r="M18" s="57"/>
      <c r="N18" s="56">
        <v>39</v>
      </c>
      <c r="O18" s="16"/>
      <c r="P18" s="57"/>
      <c r="Q18" s="90"/>
      <c r="R18" s="90"/>
      <c r="S18" s="91"/>
      <c r="T18" s="92">
        <v>21</v>
      </c>
      <c r="U18" s="16"/>
      <c r="V18" s="57"/>
      <c r="W18" s="59">
        <v>40</v>
      </c>
      <c r="X18" s="16"/>
      <c r="Y18" s="57"/>
      <c r="Z18" s="56"/>
      <c r="AA18" s="16"/>
      <c r="AB18" s="57"/>
      <c r="AC18" s="56"/>
      <c r="AD18" s="16"/>
      <c r="AE18" s="57"/>
      <c r="AF18" s="56">
        <v>17</v>
      </c>
      <c r="AG18" s="16"/>
      <c r="AH18" s="57"/>
      <c r="AI18" s="56"/>
      <c r="AJ18" s="16"/>
      <c r="AK18" s="57"/>
      <c r="AL18" s="90"/>
      <c r="AM18" s="90"/>
      <c r="AN18" s="91"/>
      <c r="AO18" s="56">
        <v>18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>
        <f t="shared" ref="I19" si="61">IF(ISBLANK(H18),"",IF(H18="W",5,IF(H18="L",0,IF(H18&gt;J20,5,IF(H18=J20,3,IF(H18&gt;J20-4,2,IF(H18&gt;=J20/2,1,0)))))))</f>
        <v>5</v>
      </c>
      <c r="J19" s="23"/>
      <c r="K19" s="21"/>
      <c r="L19" s="22">
        <f t="shared" ref="L19" si="62">IF(ISBLANK(K18),"",IF(K18="W",5,IF(K18="L",0,IF(K18&gt;M20,5,IF(K18=M20,3,IF(K18&gt;M20-4,2,IF(K18&gt;=M20/2,1,0)))))))</f>
        <v>1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5</v>
      </c>
      <c r="V19" s="23"/>
      <c r="W19" s="25"/>
      <c r="X19" s="22">
        <f t="shared" ref="X19" si="65">IF(ISBLANK(W18),"",IF(W18="W",5,IF(W18="L",0,IF(W18&gt;Y20,5,IF(W18=Y20,3,IF(W18&gt;Y20-4,2,IF(W18&gt;=Y20/2,1,0)))))))</f>
        <v>5</v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>
        <f t="shared" ref="AG19" si="68">IF(ISBLANK(AF18),"",IF(AF18="W",5,IF(AF18="L",0,IF(AF18&gt;AH20,5,IF(AF18=AH20,3,IF(AF18&gt;AH20-4,2,IF(AF18&gt;=AH20/2,1,0)))))))</f>
        <v>1</v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>
        <f t="shared" ref="AP19" si="70">IF(ISBLANK(AO18),"",IF(AO18="W",5,IF(AO18="L",0,IF(AO18&gt;AQ20,5,IF(AO18=AQ20,3,IF(AO18&gt;AQ20-4,2,IF(AO18&gt;=AQ20/2,1,0)))))))</f>
        <v>5</v>
      </c>
      <c r="AQ19" s="24"/>
      <c r="AR19" s="64">
        <f>12-(COUNTBLANK(B19:AQ19)-30)</f>
        <v>9</v>
      </c>
      <c r="AS19" s="23">
        <f>COUNTIF(B19:AQ19,5)</f>
        <v>7</v>
      </c>
      <c r="AT19" s="68">
        <f>COUNTIF(B19:AQ19,3)</f>
        <v>0</v>
      </c>
      <c r="AU19" s="23">
        <f>AR19-AS19-AT19</f>
        <v>2</v>
      </c>
      <c r="AV19" s="64">
        <f>SUM(B18:AQ18)</f>
        <v>220</v>
      </c>
      <c r="AW19" s="68">
        <f>SUM(B20:AQ20)</f>
        <v>135</v>
      </c>
      <c r="AX19" s="23">
        <f>AV19-AW19</f>
        <v>85</v>
      </c>
      <c r="AY19" s="78">
        <f>AV19/AW19</f>
        <v>1.6296296296296295</v>
      </c>
      <c r="AZ19" s="51"/>
      <c r="BA19" s="85">
        <f>SUM(B19:AQ19)+AZ19</f>
        <v>37</v>
      </c>
      <c r="BB19" s="24">
        <f>RANK(BA19,$BA$3:$BA$23,0)</f>
        <v>3</v>
      </c>
    </row>
    <row r="20" spans="1:54" ht="24.95" customHeight="1">
      <c r="A20" s="106"/>
      <c r="B20" s="31"/>
      <c r="C20" s="30"/>
      <c r="D20" s="58" t="s">
        <v>79</v>
      </c>
      <c r="E20" s="29"/>
      <c r="F20" s="30"/>
      <c r="G20" s="58">
        <v>20</v>
      </c>
      <c r="H20" s="29"/>
      <c r="I20" s="30"/>
      <c r="J20" s="58">
        <v>17</v>
      </c>
      <c r="K20" s="29"/>
      <c r="L20" s="30"/>
      <c r="M20" s="58">
        <v>24</v>
      </c>
      <c r="N20" s="29"/>
      <c r="O20" s="30"/>
      <c r="P20" s="58">
        <v>19</v>
      </c>
      <c r="Q20" s="41"/>
      <c r="R20" s="41"/>
      <c r="S20" s="42"/>
      <c r="T20" s="30"/>
      <c r="U20" s="30"/>
      <c r="V20" s="58">
        <v>13</v>
      </c>
      <c r="W20" s="31"/>
      <c r="X20" s="30"/>
      <c r="Y20" s="58">
        <v>11</v>
      </c>
      <c r="Z20" s="29"/>
      <c r="AA20" s="30"/>
      <c r="AB20" s="58"/>
      <c r="AC20" s="29"/>
      <c r="AD20" s="30"/>
      <c r="AE20" s="58"/>
      <c r="AF20" s="29"/>
      <c r="AG20" s="30"/>
      <c r="AH20" s="58">
        <v>21</v>
      </c>
      <c r="AI20" s="29"/>
      <c r="AJ20" s="30"/>
      <c r="AK20" s="58"/>
      <c r="AL20" s="41"/>
      <c r="AM20" s="41"/>
      <c r="AN20" s="42"/>
      <c r="AO20" s="29"/>
      <c r="AP20" s="30"/>
      <c r="AQ20" s="53">
        <v>10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37</v>
      </c>
      <c r="B21" s="89" t="s">
        <v>78</v>
      </c>
      <c r="D21" s="33"/>
      <c r="E21" s="55">
        <v>13</v>
      </c>
      <c r="G21" s="33"/>
      <c r="H21" s="55"/>
      <c r="J21" s="33"/>
      <c r="K21" s="55">
        <v>11</v>
      </c>
      <c r="M21" s="33"/>
      <c r="N21" s="55">
        <v>10</v>
      </c>
      <c r="P21" s="33"/>
      <c r="Q21" s="55">
        <v>13</v>
      </c>
      <c r="S21" s="33"/>
      <c r="T21" s="37"/>
      <c r="U21" s="37"/>
      <c r="V21" s="43"/>
      <c r="W21" s="89" t="s">
        <v>78</v>
      </c>
      <c r="Y21" s="33"/>
      <c r="Z21" s="55">
        <v>14</v>
      </c>
      <c r="AB21" s="33"/>
      <c r="AC21" s="55">
        <v>23</v>
      </c>
      <c r="AE21" s="33"/>
      <c r="AF21" s="55"/>
      <c r="AH21" s="33"/>
      <c r="AI21" s="55"/>
      <c r="AK21" s="33"/>
      <c r="AL21" s="55">
        <v>10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>
        <f t="shared" ref="C22" si="71">IF(ISBLANK(B21),"",IF(B21="W",5,IF(B21="L",0,IF(B21&gt;D23,5,IF(B21=D23,3,IF(B21&gt;D23-4,2,IF(B21&gt;=D23/2,1,0)))))))</f>
        <v>5</v>
      </c>
      <c r="D22" s="23"/>
      <c r="E22" s="21"/>
      <c r="F22" s="22">
        <f t="shared" ref="F22" si="72">IF(ISBLANK(E21),"",IF(E21="W",5,IF(E21="L",0,IF(E21&gt;G23,5,IF(E21=G23,3,IF(E21&gt;G23-4,2,IF(E21&gt;=G23/2,1,0)))))))</f>
        <v>0</v>
      </c>
      <c r="G22" s="23"/>
      <c r="H22" s="21"/>
      <c r="I22" s="22" t="str">
        <f t="shared" ref="I22" si="73">IF(ISBLANK(H21),"",IF(H21="W",5,IF(H21="L",0,IF(H21&gt;J23,5,IF(H21=J23,3,IF(H21&gt;J23-4,2,IF(H21&gt;=J23/2,1,0)))))))</f>
        <v/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1</v>
      </c>
      <c r="P22" s="23"/>
      <c r="Q22" s="21"/>
      <c r="R22" s="22">
        <f t="shared" ref="R22" si="76">IF(ISBLANK(Q21),"",IF(Q21="W",5,IF(Q21="L",0,IF(Q21&gt;S23,5,IF(Q21=S23,3,IF(Q21&gt;S23-4,2,IF(Q21&gt;=S23/2,1,0)))))))</f>
        <v>1</v>
      </c>
      <c r="S22" s="23"/>
      <c r="T22" s="39"/>
      <c r="U22" s="39"/>
      <c r="V22" s="44"/>
      <c r="W22" s="25"/>
      <c r="X22" s="22">
        <f t="shared" ref="X22" si="77">IF(ISBLANK(W21),"",IF(W21="W",5,IF(W21="L",0,IF(W21&gt;Y23,5,IF(W21=Y23,3,IF(W21&gt;Y23-4,2,IF(W21&gt;=Y23/2,1,0)))))))</f>
        <v>5</v>
      </c>
      <c r="Y22" s="23"/>
      <c r="Z22" s="21"/>
      <c r="AA22" s="22">
        <f t="shared" ref="AA22" si="78">IF(ISBLANK(Z21),"",IF(Z21="W",5,IF(Z21="L",0,IF(Z21&gt;AB23,5,IF(Z21=AB23,3,IF(Z21&gt;AB23-4,2,IF(Z21&gt;=AB23/2,1,0)))))))</f>
        <v>1</v>
      </c>
      <c r="AB22" s="23"/>
      <c r="AC22" s="21"/>
      <c r="AD22" s="22">
        <f t="shared" ref="AD22" si="79">IF(ISBLANK(AC21),"",IF(AC21="W",5,IF(AC21="L",0,IF(AC21&gt;AE23,5,IF(AC21=AE23,3,IF(AC21&gt;AE23-4,2,IF(AC21&gt;=AE23/2,1,0)))))))</f>
        <v>1</v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>
        <f t="shared" ref="AM22" si="82">IF(ISBLANK(AL21),"",IF(AL21="W",5,IF(AL21="L",0,IF(AL21&gt;AN23,5,IF(AL21=AN23,3,IF(AL21&gt;AN23-4,2,IF(AL21&gt;=AN23/2,1,0)))))))</f>
        <v>1</v>
      </c>
      <c r="AN22" s="23"/>
      <c r="AO22" s="39"/>
      <c r="AP22" s="39"/>
      <c r="AQ22" s="44"/>
      <c r="AR22" s="64">
        <f>12-(COUNTBLANK(B22:AQ22)-30)</f>
        <v>9</v>
      </c>
      <c r="AS22" s="23">
        <f>COUNTIF(B22:AQ22,5)</f>
        <v>2</v>
      </c>
      <c r="AT22" s="68">
        <f>COUNTIF(B22:AQ22,3)</f>
        <v>0</v>
      </c>
      <c r="AU22" s="23">
        <f>AR22-AS22-AT22</f>
        <v>7</v>
      </c>
      <c r="AV22" s="64">
        <f>SUM(B21:AQ21)</f>
        <v>94</v>
      </c>
      <c r="AW22" s="68">
        <f>SUM(B23:AQ23)</f>
        <v>163</v>
      </c>
      <c r="AX22" s="23">
        <f>AV22-AW22</f>
        <v>-69</v>
      </c>
      <c r="AY22" s="78">
        <f>AV22/AW22</f>
        <v>0.57668711656441718</v>
      </c>
      <c r="AZ22" s="51"/>
      <c r="BA22" s="85">
        <f>SUM(B22:AQ22)+AZ22</f>
        <v>15</v>
      </c>
      <c r="BB22" s="24">
        <f>RANK(BA22,$BA$3:$BA$23,0)</f>
        <v>5</v>
      </c>
    </row>
    <row r="23" spans="1:54" ht="24.95" customHeight="1" thickBot="1">
      <c r="A23" s="104"/>
      <c r="B23" s="45"/>
      <c r="C23" s="46"/>
      <c r="D23" s="60" t="s">
        <v>79</v>
      </c>
      <c r="E23" s="47"/>
      <c r="F23" s="46"/>
      <c r="G23" s="60">
        <v>29</v>
      </c>
      <c r="H23" s="47"/>
      <c r="I23" s="46"/>
      <c r="J23" s="60"/>
      <c r="K23" s="47"/>
      <c r="L23" s="46"/>
      <c r="M23" s="60">
        <v>28</v>
      </c>
      <c r="N23" s="47"/>
      <c r="O23" s="46"/>
      <c r="P23" s="60">
        <v>17</v>
      </c>
      <c r="Q23" s="47"/>
      <c r="R23" s="46"/>
      <c r="S23" s="60">
        <v>21</v>
      </c>
      <c r="T23" s="48"/>
      <c r="U23" s="48"/>
      <c r="V23" s="49"/>
      <c r="W23" s="45"/>
      <c r="X23" s="46"/>
      <c r="Y23" s="60" t="s">
        <v>79</v>
      </c>
      <c r="Z23" s="47"/>
      <c r="AA23" s="46"/>
      <c r="AB23" s="60">
        <v>22</v>
      </c>
      <c r="AC23" s="47"/>
      <c r="AD23" s="46"/>
      <c r="AE23" s="60">
        <v>28</v>
      </c>
      <c r="AF23" s="47"/>
      <c r="AG23" s="46"/>
      <c r="AH23" s="60"/>
      <c r="AI23" s="47"/>
      <c r="AJ23" s="46"/>
      <c r="AK23" s="60"/>
      <c r="AL23" s="47"/>
      <c r="AM23" s="46"/>
      <c r="AN23" s="60">
        <v>18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31</v>
      </c>
      <c r="AT25" s="76"/>
      <c r="AU25" s="76">
        <f>SUM(AU3:AU23)</f>
        <v>30</v>
      </c>
      <c r="AV25" s="76">
        <f>SUM(AV3:AV23)</f>
        <v>1326</v>
      </c>
      <c r="AW25" s="76">
        <f>SUM(AW3:AW23)</f>
        <v>1326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099D-BCC3-344E-A2F6-354089F7687A}">
  <sheetPr>
    <pageSetUpPr fitToPage="1"/>
  </sheetPr>
  <dimension ref="A1:BB25"/>
  <sheetViews>
    <sheetView zoomScale="89" zoomScaleNormal="89" workbookViewId="0">
      <pane xSplit="1" ySplit="2" topLeftCell="AC12" activePane="bottomRight" state="frozen"/>
      <selection pane="topRight" activeCell="B1" sqref="B1"/>
      <selection pane="bottomLeft" activeCell="A3" sqref="A3"/>
      <selection pane="bottomRight" activeCell="AB19" sqref="AB19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41</v>
      </c>
      <c r="B2" s="5"/>
      <c r="C2" s="6" t="str">
        <f>A3</f>
        <v>BG Fireflames</v>
      </c>
      <c r="D2" s="7"/>
      <c r="E2" s="8"/>
      <c r="F2" s="6" t="str">
        <f>A6</f>
        <v>CFX Eagles</v>
      </c>
      <c r="G2" s="7"/>
      <c r="H2" s="8"/>
      <c r="I2" s="6" t="str">
        <f>A9</f>
        <v>Halstead Leopards</v>
      </c>
      <c r="J2" s="7"/>
      <c r="K2" s="8"/>
      <c r="L2" s="6" t="str">
        <f>A12</f>
        <v>Langton Pisces</v>
      </c>
      <c r="M2" s="7"/>
      <c r="N2" s="8"/>
      <c r="O2" s="6" t="str">
        <f>A15</f>
        <v>Langton Sagittarius</v>
      </c>
      <c r="P2" s="7"/>
      <c r="Q2" s="8"/>
      <c r="R2" s="6" t="str">
        <f>A18</f>
        <v>Otford Cobras</v>
      </c>
      <c r="S2" s="7"/>
      <c r="T2" s="10"/>
      <c r="U2" s="6" t="str">
        <f>A21</f>
        <v>Wealden Jaguars</v>
      </c>
      <c r="V2" s="9"/>
      <c r="W2" s="5"/>
      <c r="X2" s="6" t="str">
        <f>A3</f>
        <v>BG Fireflames</v>
      </c>
      <c r="Y2" s="7"/>
      <c r="Z2" s="8"/>
      <c r="AA2" s="6" t="str">
        <f>A6</f>
        <v>CFX Eagles</v>
      </c>
      <c r="AB2" s="7"/>
      <c r="AC2" s="8"/>
      <c r="AD2" s="6" t="str">
        <f>A9</f>
        <v>Halstead Leopards</v>
      </c>
      <c r="AE2" s="7"/>
      <c r="AF2" s="8"/>
      <c r="AG2" s="6" t="str">
        <f>A12</f>
        <v>Langton Pisces</v>
      </c>
      <c r="AH2" s="7"/>
      <c r="AI2" s="8"/>
      <c r="AJ2" s="6" t="str">
        <f>A15</f>
        <v>Langton Sagittarius</v>
      </c>
      <c r="AK2" s="7"/>
      <c r="AL2" s="8"/>
      <c r="AM2" s="6" t="s">
        <v>43</v>
      </c>
      <c r="AN2" s="7"/>
      <c r="AO2" s="8"/>
      <c r="AP2" s="6" t="str">
        <f>A21</f>
        <v>Wealden Jaguars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44</v>
      </c>
      <c r="B3" s="12"/>
      <c r="C3" s="13"/>
      <c r="D3" s="14"/>
      <c r="E3" s="52">
        <v>29</v>
      </c>
      <c r="F3" s="15"/>
      <c r="G3" s="15"/>
      <c r="H3" s="56">
        <v>37</v>
      </c>
      <c r="I3" s="16"/>
      <c r="J3" s="57"/>
      <c r="K3" s="56">
        <v>21</v>
      </c>
      <c r="L3" s="16"/>
      <c r="M3" s="57"/>
      <c r="N3" s="56"/>
      <c r="O3" s="16"/>
      <c r="P3" s="57"/>
      <c r="Q3" s="56">
        <v>19</v>
      </c>
      <c r="R3" s="16"/>
      <c r="S3" s="57"/>
      <c r="T3" s="92">
        <v>18</v>
      </c>
      <c r="U3" s="16"/>
      <c r="V3" s="17"/>
      <c r="W3" s="71"/>
      <c r="X3" s="34"/>
      <c r="Y3" s="35"/>
      <c r="Z3" s="55">
        <v>18</v>
      </c>
      <c r="AC3" s="55"/>
      <c r="AE3" s="33"/>
      <c r="AF3" s="55">
        <v>13</v>
      </c>
      <c r="AH3" s="33"/>
      <c r="AI3" s="55">
        <v>31</v>
      </c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>
        <f t="shared" ref="R4" si="4">IF(ISBLANK(Q3),"",IF(Q3="W",5,IF(Q3="L",0,IF(Q3&gt;S5,5,IF(Q3=S5,3,IF(Q3&gt;S5-4,2,IF(Q3&gt;=S5/2,1,0)))))))</f>
        <v>1</v>
      </c>
      <c r="S4" s="23"/>
      <c r="T4" s="22"/>
      <c r="U4" s="22">
        <f t="shared" ref="U4" si="5">IF(ISBLANK(T3),"",IF(T3="W",5,IF(T3="L",0,IF(T3&gt;V5,5,IF(T3=V5,3,IF(T3&gt;V5-4,2,IF(T3&gt;=V5/2,1,0)))))))</f>
        <v>1</v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5</v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>
        <f t="shared" ref="AG4" si="8">IF(ISBLANK(AF3),"",IF(AF3="W",5,IF(AF3="L",0,IF(AF3&gt;AH5,5,IF(AF3=AH5,3,IF(AF3&gt;AH5-4,2,IF(AF3&gt;=AH5/2,1,0)))))))</f>
        <v>2</v>
      </c>
      <c r="AH4" s="23"/>
      <c r="AI4" s="21"/>
      <c r="AJ4" s="22">
        <f t="shared" ref="AJ4" si="9">IF(ISBLANK(AI3),"",IF(AI3="W",5,IF(AI3="L",0,IF(AI3&gt;AK5,5,IF(AI3=AK5,3,IF(AI3&gt;AK5-4,2,IF(AI3&gt;=AK5/2,1,0)))))))</f>
        <v>5</v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8</v>
      </c>
      <c r="AS4" s="23">
        <f>COUNTIF(B4:AQ4,5)</f>
        <v>5</v>
      </c>
      <c r="AT4" s="68">
        <f>COUNTIF(B4:AQ4,3)</f>
        <v>0</v>
      </c>
      <c r="AU4" s="23">
        <f>AR4-AS4-AT4</f>
        <v>3</v>
      </c>
      <c r="AV4" s="64">
        <f>SUM(B3:AQ3)</f>
        <v>186</v>
      </c>
      <c r="AW4" s="68">
        <f>SUM(B5:AQ5)</f>
        <v>98</v>
      </c>
      <c r="AX4" s="23">
        <f>AV4-AW4</f>
        <v>88</v>
      </c>
      <c r="AY4" s="78">
        <f>AV4/AW4</f>
        <v>1.8979591836734695</v>
      </c>
      <c r="AZ4" s="51"/>
      <c r="BA4" s="85">
        <f>SUM(B4:AQ4)+AZ4</f>
        <v>29</v>
      </c>
      <c r="BB4" s="24">
        <f>RANK(BA4,$BA$3:$BA$23,0)</f>
        <v>3</v>
      </c>
    </row>
    <row r="5" spans="1:54" ht="24.95" customHeight="1">
      <c r="A5" s="106"/>
      <c r="B5" s="26"/>
      <c r="C5" s="27"/>
      <c r="D5" s="28"/>
      <c r="E5" s="29"/>
      <c r="F5" s="30"/>
      <c r="G5" s="54">
        <v>10</v>
      </c>
      <c r="H5" s="29"/>
      <c r="I5" s="30"/>
      <c r="J5" s="58">
        <v>4</v>
      </c>
      <c r="K5" s="29"/>
      <c r="L5" s="30"/>
      <c r="M5" s="58">
        <v>7</v>
      </c>
      <c r="N5" s="29"/>
      <c r="O5" s="30"/>
      <c r="P5" s="58"/>
      <c r="Q5" s="29"/>
      <c r="R5" s="30"/>
      <c r="S5" s="58">
        <v>26</v>
      </c>
      <c r="T5" s="30"/>
      <c r="U5" s="30"/>
      <c r="V5" s="53">
        <v>23</v>
      </c>
      <c r="W5" s="26"/>
      <c r="X5" s="27"/>
      <c r="Y5" s="28"/>
      <c r="Z5" s="29"/>
      <c r="AA5" s="30"/>
      <c r="AB5" s="54">
        <v>5</v>
      </c>
      <c r="AC5" s="29"/>
      <c r="AD5" s="30"/>
      <c r="AE5" s="58"/>
      <c r="AF5" s="29"/>
      <c r="AG5" s="30"/>
      <c r="AH5" s="58">
        <v>15</v>
      </c>
      <c r="AI5" s="29"/>
      <c r="AJ5" s="30"/>
      <c r="AK5" s="58">
        <v>8</v>
      </c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42</v>
      </c>
      <c r="B6" s="59">
        <v>10</v>
      </c>
      <c r="C6" s="16"/>
      <c r="D6" s="57"/>
      <c r="E6" s="34"/>
      <c r="F6" s="34"/>
      <c r="G6" s="35"/>
      <c r="H6" s="55"/>
      <c r="K6" s="56">
        <v>11</v>
      </c>
      <c r="L6" s="16"/>
      <c r="M6" s="57"/>
      <c r="N6" s="56">
        <v>8</v>
      </c>
      <c r="O6" s="16"/>
      <c r="P6" s="57"/>
      <c r="Q6" s="56">
        <v>3</v>
      </c>
      <c r="R6" s="16"/>
      <c r="S6" s="57"/>
      <c r="T6" s="92">
        <v>7</v>
      </c>
      <c r="U6" s="16"/>
      <c r="V6" s="17"/>
      <c r="W6" s="59">
        <v>5</v>
      </c>
      <c r="X6" s="16"/>
      <c r="Y6" s="57"/>
      <c r="Z6" s="34"/>
      <c r="AA6" s="34"/>
      <c r="AB6" s="35"/>
      <c r="AC6" s="55">
        <v>21</v>
      </c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2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>
        <f t="shared" ref="L7" si="14">IF(ISBLANK(K6),"",IF(K6="W",5,IF(K6="L",0,IF(K6&gt;M8,5,IF(K6=M8,3,IF(K6&gt;M8-4,2,IF(K6&gt;=M8/2,1,0)))))))</f>
        <v>1</v>
      </c>
      <c r="M7" s="23"/>
      <c r="N7" s="21"/>
      <c r="O7" s="22">
        <f t="shared" ref="O7" si="15">IF(ISBLANK(N6),"",IF(N6="W",5,IF(N6="L",0,IF(N6&gt;P8,5,IF(N6=P8,3,IF(N6&gt;P8-4,2,IF(N6&gt;=P8/2,1,0)))))))</f>
        <v>0</v>
      </c>
      <c r="P7" s="23"/>
      <c r="Q7" s="21"/>
      <c r="R7" s="22">
        <f t="shared" ref="R7" si="16">IF(ISBLANK(Q6),"",IF(Q6="W",5,IF(Q6="L",0,IF(Q6&gt;S8,5,IF(Q6=S8,3,IF(Q6&gt;S8-4,2,IF(Q6&gt;=S8/2,1,0)))))))</f>
        <v>0</v>
      </c>
      <c r="S7" s="23"/>
      <c r="T7" s="22"/>
      <c r="U7" s="22">
        <f t="shared" ref="U7" si="17">IF(ISBLANK(T6),"",IF(T6="W",5,IF(T6="L",0,IF(T6&gt;V8,5,IF(T6=V8,3,IF(T6&gt;V8-4,2,IF(T6&gt;=V8/2,1,0)))))))</f>
        <v>0</v>
      </c>
      <c r="V7" s="24"/>
      <c r="W7" s="25"/>
      <c r="X7" s="22">
        <f t="shared" ref="X7" si="18">IF(ISBLANK(W6),"",IF(W6="W",5,IF(W6="L",0,IF(W6&gt;Y8,5,IF(W6=Y8,3,IF(W6&gt;Y8-4,2,IF(W6&gt;=Y8/2,1,0)))))))</f>
        <v>0</v>
      </c>
      <c r="Y7" s="23"/>
      <c r="Z7" s="19"/>
      <c r="AA7" s="19"/>
      <c r="AB7" s="20"/>
      <c r="AC7" s="21"/>
      <c r="AD7" s="22">
        <f t="shared" ref="AD7" si="19">IF(ISBLANK(AC6),"",IF(AC6="W",5,IF(AC6="L",0,IF(AC6&gt;AE8,5,IF(AC6=AE8,3,IF(AC6&gt;AE8-4,2,IF(AC6&gt;=AE8/2,1,0)))))))</f>
        <v>5</v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7</v>
      </c>
      <c r="AS7" s="23">
        <f>COUNTIF(B7:AQ7,5)</f>
        <v>1</v>
      </c>
      <c r="AT7" s="68">
        <f>COUNTIF(B7:AQ7,3)</f>
        <v>0</v>
      </c>
      <c r="AU7" s="23">
        <f>AR7-AS7-AT7</f>
        <v>6</v>
      </c>
      <c r="AV7" s="64">
        <f>SUM(B6:AQ6)</f>
        <v>65</v>
      </c>
      <c r="AW7" s="68">
        <f>SUM(B8:AQ8)</f>
        <v>157</v>
      </c>
      <c r="AX7" s="23">
        <f>AV7-AW7</f>
        <v>-92</v>
      </c>
      <c r="AY7" s="78">
        <f>AV7/AW7</f>
        <v>0.4140127388535032</v>
      </c>
      <c r="AZ7" s="51"/>
      <c r="BA7" s="85">
        <f>SUM(B7:AQ7)+AZ7</f>
        <v>6</v>
      </c>
      <c r="BB7" s="24">
        <f>RANK(BA7,$BA$3:$BA$23,0)</f>
        <v>6</v>
      </c>
    </row>
    <row r="8" spans="1:54" ht="24.95" customHeight="1">
      <c r="A8" s="106"/>
      <c r="B8" s="31"/>
      <c r="C8" s="30"/>
      <c r="D8" s="58">
        <v>29</v>
      </c>
      <c r="E8" s="27"/>
      <c r="F8" s="27"/>
      <c r="G8" s="28"/>
      <c r="H8" s="29"/>
      <c r="I8" s="30"/>
      <c r="J8" s="54"/>
      <c r="K8" s="29"/>
      <c r="L8" s="30"/>
      <c r="M8" s="58">
        <v>21</v>
      </c>
      <c r="N8" s="29"/>
      <c r="O8" s="30"/>
      <c r="P8" s="58">
        <v>22</v>
      </c>
      <c r="Q8" s="29"/>
      <c r="R8" s="30"/>
      <c r="S8" s="58">
        <v>23</v>
      </c>
      <c r="T8" s="30"/>
      <c r="U8" s="30"/>
      <c r="V8" s="53">
        <v>37</v>
      </c>
      <c r="W8" s="31"/>
      <c r="X8" s="30"/>
      <c r="Y8" s="58">
        <v>18</v>
      </c>
      <c r="Z8" s="27"/>
      <c r="AA8" s="27"/>
      <c r="AB8" s="28"/>
      <c r="AC8" s="29"/>
      <c r="AD8" s="30"/>
      <c r="AE8" s="54">
        <v>7</v>
      </c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46</v>
      </c>
      <c r="B9" s="59">
        <v>4</v>
      </c>
      <c r="C9" s="16"/>
      <c r="D9" s="57"/>
      <c r="E9" s="56"/>
      <c r="F9" s="16"/>
      <c r="G9" s="57"/>
      <c r="H9" s="37"/>
      <c r="I9" s="37"/>
      <c r="J9" s="38"/>
      <c r="K9" s="56">
        <v>5</v>
      </c>
      <c r="L9" s="16"/>
      <c r="M9" s="57"/>
      <c r="N9" s="56">
        <v>6</v>
      </c>
      <c r="O9" s="16"/>
      <c r="P9" s="57"/>
      <c r="Q9" s="56">
        <v>7</v>
      </c>
      <c r="R9" s="16"/>
      <c r="S9" s="57"/>
      <c r="T9" s="92">
        <v>12</v>
      </c>
      <c r="U9" s="16"/>
      <c r="V9" s="17"/>
      <c r="W9" s="59"/>
      <c r="X9" s="16"/>
      <c r="Y9" s="57"/>
      <c r="Z9" s="56">
        <v>7</v>
      </c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>
        <v>3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f t="shared" ref="C10" si="24">IF(ISBLANK(B9),"",IF(B9="W",5,IF(B9="L",0,IF(B9&gt;D11,5,IF(B9=D11,3,IF(B9&gt;D11-4,2,IF(B9&gt;=D11/2,1,0)))))))</f>
        <v>0</v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0</v>
      </c>
      <c r="M10" s="23"/>
      <c r="N10" s="21"/>
      <c r="O10" s="22">
        <f t="shared" ref="O10" si="27">IF(ISBLANK(N9),"",IF(N9="W",5,IF(N9="L",0,IF(N9&gt;P11,5,IF(N9=P11,3,IF(N9&gt;P11-4,2,IF(N9&gt;=P11/2,1,0)))))))</f>
        <v>0</v>
      </c>
      <c r="P10" s="23"/>
      <c r="Q10" s="21"/>
      <c r="R10" s="22">
        <f t="shared" ref="R10" si="28">IF(ISBLANK(Q9),"",IF(Q9="W",5,IF(Q9="L",0,IF(Q9&gt;S11,5,IF(Q9=S11,3,IF(Q9&gt;S11-4,2,IF(Q9&gt;=S11/2,1,0)))))))</f>
        <v>0</v>
      </c>
      <c r="S10" s="23"/>
      <c r="T10" s="22"/>
      <c r="U10" s="22">
        <f t="shared" ref="U10" si="29">IF(ISBLANK(T9),"",IF(T9="W",5,IF(T9="L",0,IF(T9&gt;V11,5,IF(T9=V11,3,IF(T9&gt;V11-4,2,IF(T9&gt;=V11/2,1,0)))))))</f>
        <v>0</v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>
        <f t="shared" ref="AA10" si="31">IF(ISBLANK(Z9),"",IF(Z9="W",5,IF(Z9="L",0,IF(Z9&gt;AB11,5,IF(Z9=AB11,3,IF(Z9&gt;AB11-4,2,IF(Z9&gt;=AB11/2,1,0)))))))</f>
        <v>0</v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>
        <f t="shared" ref="AP10" si="35">IF(ISBLANK(AO9),"",IF(AO9="W",5,IF(AO9="L",0,IF(AO9&gt;AQ11,5,IF(AO9=AQ11,3,IF(AO9&gt;AQ11-4,2,IF(AO9&gt;=AQ11/2,1,0)))))))</f>
        <v>0</v>
      </c>
      <c r="AQ10" s="24"/>
      <c r="AR10" s="64">
        <f>12-(COUNTBLANK(B10:AQ10)-30)</f>
        <v>7</v>
      </c>
      <c r="AS10" s="23">
        <f>COUNTIF(B10:AQ10,5)</f>
        <v>0</v>
      </c>
      <c r="AT10" s="68">
        <f>COUNTIF(B10:AQ10,3)</f>
        <v>0</v>
      </c>
      <c r="AU10" s="23">
        <f>AR10-AS10-AT10</f>
        <v>7</v>
      </c>
      <c r="AV10" s="64">
        <f>SUM(B9:AQ9)</f>
        <v>44</v>
      </c>
      <c r="AW10" s="68">
        <f>SUM(B11:AQ11)</f>
        <v>205</v>
      </c>
      <c r="AX10" s="23">
        <f>AV10-AW10</f>
        <v>-161</v>
      </c>
      <c r="AY10" s="78">
        <f>AV10/AW10</f>
        <v>0.21463414634146341</v>
      </c>
      <c r="AZ10" s="51"/>
      <c r="BA10" s="85">
        <f>SUM(B10:AQ10)+AZ10</f>
        <v>0</v>
      </c>
      <c r="BB10" s="24">
        <f>RANK(BA10,$BA$3:$BA$23,0)</f>
        <v>7</v>
      </c>
    </row>
    <row r="11" spans="1:54" ht="24.95" customHeight="1">
      <c r="A11" s="106"/>
      <c r="B11" s="31"/>
      <c r="C11" s="30"/>
      <c r="D11" s="58">
        <v>37</v>
      </c>
      <c r="E11" s="29"/>
      <c r="F11" s="30"/>
      <c r="G11" s="58"/>
      <c r="H11" s="41"/>
      <c r="I11" s="41"/>
      <c r="J11" s="42"/>
      <c r="K11" s="29"/>
      <c r="L11" s="30"/>
      <c r="M11" s="58">
        <v>20</v>
      </c>
      <c r="N11" s="29"/>
      <c r="O11" s="30"/>
      <c r="P11" s="58">
        <v>32</v>
      </c>
      <c r="Q11" s="29"/>
      <c r="R11" s="30"/>
      <c r="S11" s="58">
        <v>31</v>
      </c>
      <c r="T11" s="30"/>
      <c r="U11" s="30"/>
      <c r="V11" s="53">
        <v>25</v>
      </c>
      <c r="W11" s="31"/>
      <c r="X11" s="30"/>
      <c r="Y11" s="58"/>
      <c r="Z11" s="29"/>
      <c r="AA11" s="30"/>
      <c r="AB11" s="58">
        <v>21</v>
      </c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>
        <v>39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47</v>
      </c>
      <c r="B12" s="59">
        <v>7</v>
      </c>
      <c r="C12" s="16"/>
      <c r="D12" s="57"/>
      <c r="E12" s="56">
        <v>21</v>
      </c>
      <c r="F12" s="16"/>
      <c r="G12" s="57"/>
      <c r="H12" s="56">
        <v>20</v>
      </c>
      <c r="I12" s="16"/>
      <c r="J12" s="57"/>
      <c r="K12" s="37"/>
      <c r="L12" s="37"/>
      <c r="M12" s="38"/>
      <c r="N12" s="56">
        <v>22</v>
      </c>
      <c r="O12" s="16"/>
      <c r="P12" s="57"/>
      <c r="Q12" s="56">
        <v>14</v>
      </c>
      <c r="R12" s="16"/>
      <c r="S12" s="57"/>
      <c r="T12" s="92"/>
      <c r="U12" s="16"/>
      <c r="V12" s="17"/>
      <c r="W12" s="59">
        <v>15</v>
      </c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>
        <v>24</v>
      </c>
      <c r="AJ12" s="16"/>
      <c r="AK12" s="57"/>
      <c r="AL12" s="56">
        <v>17</v>
      </c>
      <c r="AM12" s="16"/>
      <c r="AN12" s="57"/>
      <c r="AO12" s="56">
        <v>10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6">IF(ISBLANK(B12),"",IF(B12="W",5,IF(B12="L",0,IF(B12&gt;D14,5,IF(B12=D14,3,IF(B12&gt;D14-4,2,IF(B12&gt;=D14/2,1,0)))))))</f>
        <v>0</v>
      </c>
      <c r="D13" s="23"/>
      <c r="E13" s="21"/>
      <c r="F13" s="22">
        <f t="shared" ref="F13" si="37">IF(ISBLANK(E12),"",IF(E12="W",5,IF(E12="L",0,IF(E12&gt;G14,5,IF(E12=G14,3,IF(E12&gt;G14-4,2,IF(E12&gt;=G14/2,1,0)))))))</f>
        <v>5</v>
      </c>
      <c r="G13" s="23"/>
      <c r="H13" s="21"/>
      <c r="I13" s="22">
        <f t="shared" ref="I13" si="38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9">IF(ISBLANK(N12),"",IF(N12="W",5,IF(N12="L",0,IF(N12&gt;P14,5,IF(N12=P14,3,IF(N12&gt;P14-4,2,IF(N12&gt;=P14/2,1,0)))))))</f>
        <v>2</v>
      </c>
      <c r="P13" s="23"/>
      <c r="Q13" s="21"/>
      <c r="R13" s="22">
        <f t="shared" ref="R13" si="40">IF(ISBLANK(Q12),"",IF(Q12="W",5,IF(Q12="L",0,IF(Q12&gt;S14,5,IF(Q12=S14,3,IF(Q12&gt;S14-4,2,IF(Q12&gt;=S14/2,1,0)))))))</f>
        <v>1</v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>
        <f t="shared" ref="X13" si="42">IF(ISBLANK(W12),"",IF(W12="W",5,IF(W12="L",0,IF(W12&gt;Y14,5,IF(W12=Y14,3,IF(W12&gt;Y14-4,2,IF(W12&gt;=Y14/2,1,0)))))))</f>
        <v>5</v>
      </c>
      <c r="Y13" s="23"/>
      <c r="Z13" s="21"/>
      <c r="AA13" s="22"/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>
        <f t="shared" ref="AJ13" si="44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5">IF(ISBLANK(AL12),"",IF(AL12="W",5,IF(AL12="L",0,IF(AL12&gt;AN14,5,IF(AL12=AN14,3,IF(AL12&gt;AN14-4,2,IF(AL12&gt;=AN14/2,1,0)))))))</f>
        <v>2</v>
      </c>
      <c r="AN13" s="23"/>
      <c r="AO13" s="21"/>
      <c r="AP13" s="22">
        <f t="shared" ref="AP13" si="46">IF(ISBLANK(AO12),"",IF(AO12="W",5,IF(AO12="L",0,IF(AO12&gt;AQ14,5,IF(AO12=AQ14,3,IF(AO12&gt;AQ14-4,2,IF(AO12&gt;=AQ14/2,1,0)))))))</f>
        <v>2</v>
      </c>
      <c r="AQ13" s="24"/>
      <c r="AR13" s="64">
        <f>12-(COUNTBLANK(B13:AQ13)-30)</f>
        <v>9</v>
      </c>
      <c r="AS13" s="23">
        <f>COUNTIF(B13:AQ13,5)</f>
        <v>4</v>
      </c>
      <c r="AT13" s="68">
        <f>COUNTIF(B13:AQ13,3)</f>
        <v>0</v>
      </c>
      <c r="AU13" s="23">
        <f>AR13-AS13-AT13</f>
        <v>5</v>
      </c>
      <c r="AV13" s="64">
        <f>SUM(B12:AQ12)</f>
        <v>150</v>
      </c>
      <c r="AW13" s="68">
        <f>SUM(B14:AQ14)</f>
        <v>138</v>
      </c>
      <c r="AX13" s="23">
        <f>AV13-AW13</f>
        <v>12</v>
      </c>
      <c r="AY13" s="78">
        <f>AV13/AW13</f>
        <v>1.0869565217391304</v>
      </c>
      <c r="AZ13" s="51"/>
      <c r="BA13" s="85">
        <f>SUM(B13:AQ13)+AZ13</f>
        <v>27</v>
      </c>
      <c r="BB13" s="24">
        <f>RANK(BA13,$BA$3:$BA$23,0)</f>
        <v>4</v>
      </c>
    </row>
    <row r="14" spans="1:54" ht="24.95" customHeight="1">
      <c r="A14" s="106"/>
      <c r="B14" s="31"/>
      <c r="C14" s="30"/>
      <c r="D14" s="58">
        <v>21</v>
      </c>
      <c r="E14" s="29"/>
      <c r="F14" s="30"/>
      <c r="G14" s="58">
        <v>11</v>
      </c>
      <c r="H14" s="29"/>
      <c r="I14" s="30"/>
      <c r="J14" s="58">
        <v>5</v>
      </c>
      <c r="K14" s="41"/>
      <c r="L14" s="41"/>
      <c r="M14" s="42"/>
      <c r="N14" s="29"/>
      <c r="O14" s="30"/>
      <c r="P14" s="58">
        <v>24</v>
      </c>
      <c r="Q14" s="29"/>
      <c r="R14" s="30"/>
      <c r="S14" s="58">
        <v>19</v>
      </c>
      <c r="T14" s="30"/>
      <c r="U14" s="30"/>
      <c r="V14" s="53"/>
      <c r="W14" s="31"/>
      <c r="X14" s="30"/>
      <c r="Y14" s="58">
        <v>13</v>
      </c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>
        <v>14</v>
      </c>
      <c r="AL14" s="29"/>
      <c r="AM14" s="30"/>
      <c r="AN14" s="58">
        <v>18</v>
      </c>
      <c r="AO14" s="29"/>
      <c r="AP14" s="30"/>
      <c r="AQ14" s="53">
        <v>13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48</v>
      </c>
      <c r="B15" s="59"/>
      <c r="C15" s="16"/>
      <c r="D15" s="57"/>
      <c r="E15" s="56">
        <v>22</v>
      </c>
      <c r="F15" s="16"/>
      <c r="G15" s="57"/>
      <c r="H15" s="56">
        <v>32</v>
      </c>
      <c r="I15" s="16"/>
      <c r="J15" s="57"/>
      <c r="K15" s="56">
        <v>24</v>
      </c>
      <c r="L15" s="16"/>
      <c r="M15" s="57"/>
      <c r="N15" s="90"/>
      <c r="O15" s="90"/>
      <c r="P15" s="91"/>
      <c r="Q15" s="56">
        <v>12</v>
      </c>
      <c r="R15" s="16"/>
      <c r="S15" s="57"/>
      <c r="T15" s="92">
        <v>11</v>
      </c>
      <c r="U15" s="16"/>
      <c r="V15" s="17"/>
      <c r="W15" s="59">
        <v>8</v>
      </c>
      <c r="X15" s="16"/>
      <c r="Y15" s="57"/>
      <c r="Z15" s="56"/>
      <c r="AA15" s="16"/>
      <c r="AB15" s="57"/>
      <c r="AC15" s="56"/>
      <c r="AD15" s="16"/>
      <c r="AE15" s="57"/>
      <c r="AF15" s="56">
        <v>14</v>
      </c>
      <c r="AG15" s="16"/>
      <c r="AH15" s="57"/>
      <c r="AI15" s="37"/>
      <c r="AJ15" s="37"/>
      <c r="AK15" s="38"/>
      <c r="AL15" s="56">
        <v>15</v>
      </c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 t="str">
        <f t="shared" ref="C16" si="47">IF(ISBLANK(B15),"",IF(B15="W",5,IF(B15="L",0,IF(B15&gt;D17,5,IF(B15=D17,3,IF(B15&gt;D17-4,2,IF(B15&gt;=D17/2,1,0)))))))</f>
        <v/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>
        <f t="shared" ref="I16" si="49">IF(ISBLANK(H15),"",IF(H15="W",5,IF(H15="L",0,IF(H15&gt;J17,5,IF(H15=J17,3,IF(H15&gt;J17-4,2,IF(H15&gt;=J17/2,1,0)))))))</f>
        <v>5</v>
      </c>
      <c r="J16" s="23"/>
      <c r="K16" s="21"/>
      <c r="L16" s="22">
        <f t="shared" ref="L16" si="50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1</v>
      </c>
      <c r="S16" s="23"/>
      <c r="T16" s="22"/>
      <c r="U16" s="22">
        <f t="shared" ref="U16" si="52">IF(ISBLANK(T15),"",IF(T15="W",5,IF(T15="L",0,IF(T15&gt;V17,5,IF(T15=V17,3,IF(T15&gt;V17-4,2,IF(T15&gt;=V17/2,1,0)))))))</f>
        <v>0</v>
      </c>
      <c r="V16" s="24"/>
      <c r="W16" s="25"/>
      <c r="X16" s="22">
        <f t="shared" ref="X16" si="53">IF(ISBLANK(W15),"",IF(W15="W",5,IF(W15="L",0,IF(W15&gt;Y17,5,IF(W15=Y17,3,IF(W15&gt;Y17-4,2,IF(W15&gt;=Y17/2,1,0)))))))</f>
        <v>0</v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>
        <f t="shared" ref="AG16" si="56">IF(ISBLANK(AF15),"",IF(AF15="W",5,IF(AF15="L",0,IF(AF15&gt;AH17,5,IF(AF15=AH17,3,IF(AF15&gt;AH17-4,2,IF(AF15&gt;=AH17/2,1,0)))))))</f>
        <v>1</v>
      </c>
      <c r="AH16" s="23"/>
      <c r="AI16" s="39"/>
      <c r="AJ16" s="39"/>
      <c r="AK16" s="40"/>
      <c r="AL16" s="21"/>
      <c r="AM16" s="22">
        <f t="shared" ref="AM16" si="57">IF(ISBLANK(AL15),"",IF(AL15="W",5,IF(AL15="L",0,IF(AL15&gt;AN17,5,IF(AL15=AN17,3,IF(AL15&gt;AN17-4,2,IF(AL15&gt;=AN17/2,1,0)))))))</f>
        <v>1</v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8</v>
      </c>
      <c r="AS16" s="23">
        <f>COUNTIF(B16:AQ16,5)</f>
        <v>3</v>
      </c>
      <c r="AT16" s="68">
        <f>COUNTIF(B16:AQ16,3)</f>
        <v>0</v>
      </c>
      <c r="AU16" s="23">
        <f>AR16-AS16-AT16</f>
        <v>5</v>
      </c>
      <c r="AV16" s="64">
        <f>SUM(B15:AQ15)</f>
        <v>138</v>
      </c>
      <c r="AW16" s="68">
        <f>SUM(B17:AQ17)</f>
        <v>158</v>
      </c>
      <c r="AX16" s="23">
        <f>AV16-AW16</f>
        <v>-20</v>
      </c>
      <c r="AY16" s="78">
        <f>AV16/AW16</f>
        <v>0.87341772151898733</v>
      </c>
      <c r="AZ16" s="51"/>
      <c r="BA16" s="85">
        <f>SUM(B16:AQ16)+AZ16</f>
        <v>18</v>
      </c>
      <c r="BB16" s="24">
        <f>RANK(BA16,$BA$3:$BA$23,0)</f>
        <v>5</v>
      </c>
    </row>
    <row r="17" spans="1:54" ht="24.95" customHeight="1">
      <c r="A17" s="106"/>
      <c r="B17" s="31"/>
      <c r="C17" s="30"/>
      <c r="D17" s="58"/>
      <c r="E17" s="29"/>
      <c r="F17" s="30"/>
      <c r="G17" s="58">
        <v>8</v>
      </c>
      <c r="H17" s="29"/>
      <c r="I17" s="30"/>
      <c r="J17" s="58">
        <v>6</v>
      </c>
      <c r="K17" s="29"/>
      <c r="L17" s="30"/>
      <c r="M17" s="58">
        <v>22</v>
      </c>
      <c r="N17" s="41"/>
      <c r="O17" s="41"/>
      <c r="P17" s="42"/>
      <c r="Q17" s="29"/>
      <c r="R17" s="30"/>
      <c r="S17" s="58">
        <v>16</v>
      </c>
      <c r="T17" s="30"/>
      <c r="U17" s="30"/>
      <c r="V17" s="53">
        <v>32</v>
      </c>
      <c r="W17" s="31"/>
      <c r="X17" s="30"/>
      <c r="Y17" s="58">
        <v>31</v>
      </c>
      <c r="Z17" s="29"/>
      <c r="AA17" s="30"/>
      <c r="AB17" s="58"/>
      <c r="AC17" s="29"/>
      <c r="AD17" s="30"/>
      <c r="AE17" s="58"/>
      <c r="AF17" s="29"/>
      <c r="AG17" s="30"/>
      <c r="AH17" s="58">
        <v>24</v>
      </c>
      <c r="AI17" s="41"/>
      <c r="AJ17" s="41"/>
      <c r="AK17" s="42"/>
      <c r="AL17" s="29"/>
      <c r="AM17" s="30"/>
      <c r="AN17" s="58">
        <v>19</v>
      </c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43</v>
      </c>
      <c r="B18" s="59">
        <v>26</v>
      </c>
      <c r="C18" s="16"/>
      <c r="D18" s="57"/>
      <c r="E18" s="56">
        <v>23</v>
      </c>
      <c r="F18" s="16"/>
      <c r="G18" s="57"/>
      <c r="H18" s="56">
        <v>31</v>
      </c>
      <c r="I18" s="16"/>
      <c r="J18" s="57"/>
      <c r="K18" s="56">
        <v>19</v>
      </c>
      <c r="L18" s="16"/>
      <c r="M18" s="57"/>
      <c r="N18" s="56">
        <v>16</v>
      </c>
      <c r="O18" s="16"/>
      <c r="P18" s="57"/>
      <c r="Q18" s="90"/>
      <c r="R18" s="90"/>
      <c r="S18" s="91"/>
      <c r="T18" s="92">
        <v>23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>
        <v>18</v>
      </c>
      <c r="AG18" s="16"/>
      <c r="AH18" s="57"/>
      <c r="AI18" s="56">
        <v>19</v>
      </c>
      <c r="AJ18" s="16"/>
      <c r="AK18" s="57"/>
      <c r="AL18" s="90"/>
      <c r="AM18" s="90"/>
      <c r="AN18" s="91"/>
      <c r="AO18" s="56">
        <v>17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>
        <f t="shared" ref="I19" si="61">IF(ISBLANK(H18),"",IF(H18="W",5,IF(H18="L",0,IF(H18&gt;J20,5,IF(H18=J20,3,IF(H18&gt;J20-4,2,IF(H18&gt;=J20/2,1,0)))))))</f>
        <v>5</v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5</v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>
        <f t="shared" ref="AG19" si="68">IF(ISBLANK(AF18),"",IF(AF18="W",5,IF(AF18="L",0,IF(AF18&gt;AH20,5,IF(AF18=AH20,3,IF(AF18&gt;AH20-4,2,IF(AF18&gt;=AH20/2,1,0)))))))</f>
        <v>5</v>
      </c>
      <c r="AH19" s="23"/>
      <c r="AI19" s="21"/>
      <c r="AJ19" s="22">
        <f t="shared" ref="AJ19" si="69">IF(ISBLANK(AI18),"",IF(AI18="W",5,IF(AI18="L",0,IF(AI18&gt;AK20,5,IF(AI18=AK20,3,IF(AI18&gt;AK20-4,2,IF(AI18&gt;=AK20/2,1,0)))))))</f>
        <v>5</v>
      </c>
      <c r="AK19" s="23"/>
      <c r="AL19" s="39"/>
      <c r="AM19" s="39"/>
      <c r="AN19" s="40"/>
      <c r="AO19" s="21"/>
      <c r="AP19" s="22">
        <f t="shared" ref="AP19" si="70">IF(ISBLANK(AO18),"",IF(AO18="W",5,IF(AO18="L",0,IF(AO18&gt;AQ20,5,IF(AO18=AQ20,3,IF(AO18&gt;AQ20-4,2,IF(AO18&gt;=AQ20/2,1,0)))))))</f>
        <v>1</v>
      </c>
      <c r="AQ19" s="24"/>
      <c r="AR19" s="64">
        <f>12-(COUNTBLANK(B19:AQ19)-30)</f>
        <v>9</v>
      </c>
      <c r="AS19" s="23">
        <f>COUNTIF(B19:AQ19,5)</f>
        <v>8</v>
      </c>
      <c r="AT19" s="68">
        <f>COUNTIF(B19:AQ19,3)</f>
        <v>0</v>
      </c>
      <c r="AU19" s="23">
        <f>AR19-AS19-AT19</f>
        <v>1</v>
      </c>
      <c r="AV19" s="64">
        <f>SUM(B18:AQ18)</f>
        <v>192</v>
      </c>
      <c r="AW19" s="68">
        <f>SUM(B20:AQ20)</f>
        <v>132</v>
      </c>
      <c r="AX19" s="23">
        <f>AV19-AW19</f>
        <v>60</v>
      </c>
      <c r="AY19" s="78">
        <f>AV19/AW19</f>
        <v>1.4545454545454546</v>
      </c>
      <c r="AZ19" s="51"/>
      <c r="BA19" s="85">
        <f>SUM(B19:AQ19)+AZ19</f>
        <v>41</v>
      </c>
      <c r="BB19" s="24">
        <f>RANK(BA19,$BA$3:$BA$23,0)</f>
        <v>1</v>
      </c>
    </row>
    <row r="20" spans="1:54" ht="24.95" customHeight="1">
      <c r="A20" s="106"/>
      <c r="B20" s="31"/>
      <c r="C20" s="30"/>
      <c r="D20" s="58">
        <v>19</v>
      </c>
      <c r="E20" s="29"/>
      <c r="F20" s="30"/>
      <c r="G20" s="58">
        <v>3</v>
      </c>
      <c r="H20" s="29"/>
      <c r="I20" s="30"/>
      <c r="J20" s="58">
        <v>7</v>
      </c>
      <c r="K20" s="29"/>
      <c r="L20" s="30"/>
      <c r="M20" s="58">
        <v>14</v>
      </c>
      <c r="N20" s="29"/>
      <c r="O20" s="30"/>
      <c r="P20" s="58">
        <v>12</v>
      </c>
      <c r="Q20" s="41"/>
      <c r="R20" s="41"/>
      <c r="S20" s="42"/>
      <c r="T20" s="30"/>
      <c r="U20" s="30"/>
      <c r="V20" s="58">
        <v>16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>
        <v>17</v>
      </c>
      <c r="AI20" s="29"/>
      <c r="AJ20" s="30"/>
      <c r="AK20" s="58">
        <v>15</v>
      </c>
      <c r="AL20" s="41"/>
      <c r="AM20" s="41"/>
      <c r="AN20" s="42"/>
      <c r="AO20" s="29"/>
      <c r="AP20" s="30"/>
      <c r="AQ20" s="53">
        <v>29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45</v>
      </c>
      <c r="B21" s="89">
        <v>23</v>
      </c>
      <c r="D21" s="33"/>
      <c r="E21" s="55">
        <v>37</v>
      </c>
      <c r="G21" s="33"/>
      <c r="H21" s="55">
        <v>25</v>
      </c>
      <c r="J21" s="33"/>
      <c r="K21" s="55"/>
      <c r="M21" s="33"/>
      <c r="N21" s="55">
        <v>32</v>
      </c>
      <c r="P21" s="33"/>
      <c r="Q21" s="55">
        <v>16</v>
      </c>
      <c r="S21" s="33"/>
      <c r="T21" s="37"/>
      <c r="U21" s="37"/>
      <c r="V21" s="43"/>
      <c r="W21" s="89"/>
      <c r="Y21" s="33"/>
      <c r="Z21" s="55"/>
      <c r="AB21" s="33"/>
      <c r="AC21" s="55">
        <v>39</v>
      </c>
      <c r="AE21" s="33"/>
      <c r="AF21" s="55">
        <v>13</v>
      </c>
      <c r="AH21" s="33"/>
      <c r="AI21" s="55"/>
      <c r="AK21" s="33"/>
      <c r="AL21" s="55">
        <v>29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>
        <f t="shared" ref="C22" si="71">IF(ISBLANK(B21),"",IF(B21="W",5,IF(B21="L",0,IF(B21&gt;D23,5,IF(B21=D23,3,IF(B21&gt;D23-4,2,IF(B21&gt;=D23/2,1,0)))))))</f>
        <v>5</v>
      </c>
      <c r="D22" s="23"/>
      <c r="E22" s="21"/>
      <c r="F22" s="22">
        <f t="shared" ref="F22" si="72">IF(ISBLANK(E21),"",IF(E21="W",5,IF(E21="L",0,IF(E21&gt;G23,5,IF(E21=G23,3,IF(E21&gt;G23-4,2,IF(E21&gt;=G23/2,1,0)))))))</f>
        <v>5</v>
      </c>
      <c r="G22" s="23"/>
      <c r="H22" s="21"/>
      <c r="I22" s="22">
        <f t="shared" ref="I22" si="73">IF(ISBLANK(H21),"",IF(H21="W",5,IF(H21="L",0,IF(H21&gt;J23,5,IF(H21=J23,3,IF(H21&gt;J23-4,2,IF(H21&gt;=J23/2,1,0)))))))</f>
        <v>5</v>
      </c>
      <c r="J22" s="23"/>
      <c r="K22" s="21"/>
      <c r="L22" s="22" t="str">
        <f t="shared" ref="L22" si="74">IF(ISBLANK(K21),"",IF(K21="W",5,IF(K21="L",0,IF(K21&gt;M23,5,IF(K21=M23,3,IF(K21&gt;M23-4,2,IF(K21&gt;=M23/2,1,0)))))))</f>
        <v/>
      </c>
      <c r="M22" s="23"/>
      <c r="N22" s="21"/>
      <c r="O22" s="22">
        <f t="shared" ref="O22" si="75">IF(ISBLANK(N21),"",IF(N21="W",5,IF(N21="L",0,IF(N21&gt;P23,5,IF(N21=P23,3,IF(N21&gt;P23-4,2,IF(N21&gt;=P23/2,1,0)))))))</f>
        <v>5</v>
      </c>
      <c r="P22" s="23"/>
      <c r="Q22" s="21"/>
      <c r="R22" s="22">
        <f t="shared" ref="R22" si="76">IF(ISBLANK(Q21),"",IF(Q21="W",5,IF(Q21="L",0,IF(Q21&gt;S23,5,IF(Q21=S23,3,IF(Q21&gt;S23-4,2,IF(Q21&gt;=S23/2,1,0)))))))</f>
        <v>1</v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>
        <f t="shared" ref="AD22" si="79">IF(ISBLANK(AC21),"",IF(AC21="W",5,IF(AC21="L",0,IF(AC21&gt;AE23,5,IF(AC21=AE23,3,IF(AC21&gt;AE23-4,2,IF(AC21&gt;=AE23/2,1,0)))))))</f>
        <v>5</v>
      </c>
      <c r="AE22" s="23"/>
      <c r="AF22" s="21"/>
      <c r="AG22" s="22">
        <f t="shared" ref="AG22" si="80">IF(ISBLANK(AF21),"",IF(AF21="W",5,IF(AF21="L",0,IF(AF21&gt;AH23,5,IF(AF21=AH23,3,IF(AF21&gt;AH23-4,2,IF(AF21&gt;=AH23/2,1,0)))))))</f>
        <v>5</v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>
        <f t="shared" ref="AM22" si="82">IF(ISBLANK(AL21),"",IF(AL21="W",5,IF(AL21="L",0,IF(AL21&gt;AN23,5,IF(AL21=AN23,3,IF(AL21&gt;AN23-4,2,IF(AL21&gt;=AN23/2,1,0)))))))</f>
        <v>5</v>
      </c>
      <c r="AN22" s="23"/>
      <c r="AO22" s="39"/>
      <c r="AP22" s="39"/>
      <c r="AQ22" s="44"/>
      <c r="AR22" s="64">
        <f>12-(COUNTBLANK(B22:AQ22)-30)</f>
        <v>8</v>
      </c>
      <c r="AS22" s="23">
        <f>COUNTIF(B22:AQ22,5)</f>
        <v>7</v>
      </c>
      <c r="AT22" s="68">
        <f>COUNTIF(B22:AQ22,3)</f>
        <v>0</v>
      </c>
      <c r="AU22" s="23">
        <f>AR22-AS22-AT22</f>
        <v>1</v>
      </c>
      <c r="AV22" s="64">
        <f>SUM(B21:AQ21)</f>
        <v>214</v>
      </c>
      <c r="AW22" s="68">
        <f>SUM(B23:AQ23)</f>
        <v>101</v>
      </c>
      <c r="AX22" s="23">
        <f>AV22-AW22</f>
        <v>113</v>
      </c>
      <c r="AY22" s="78">
        <f>AV22/AW22</f>
        <v>2.1188118811881189</v>
      </c>
      <c r="AZ22" s="51"/>
      <c r="BA22" s="85">
        <f>SUM(B22:AQ22)+AZ22</f>
        <v>36</v>
      </c>
      <c r="BB22" s="24">
        <f>RANK(BA22,$BA$3:$BA$23,0)</f>
        <v>2</v>
      </c>
    </row>
    <row r="23" spans="1:54" ht="24.95" customHeight="1" thickBot="1">
      <c r="A23" s="104"/>
      <c r="B23" s="45"/>
      <c r="C23" s="46"/>
      <c r="D23" s="60">
        <v>18</v>
      </c>
      <c r="E23" s="47"/>
      <c r="F23" s="46"/>
      <c r="G23" s="60">
        <v>7</v>
      </c>
      <c r="H23" s="47"/>
      <c r="I23" s="46"/>
      <c r="J23" s="60">
        <v>12</v>
      </c>
      <c r="K23" s="47"/>
      <c r="L23" s="46"/>
      <c r="M23" s="60"/>
      <c r="N23" s="47"/>
      <c r="O23" s="46"/>
      <c r="P23" s="60">
        <v>11</v>
      </c>
      <c r="Q23" s="47"/>
      <c r="R23" s="46"/>
      <c r="S23" s="60">
        <v>23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>
        <v>3</v>
      </c>
      <c r="AF23" s="47"/>
      <c r="AG23" s="46"/>
      <c r="AH23" s="60">
        <v>10</v>
      </c>
      <c r="AI23" s="47"/>
      <c r="AJ23" s="46"/>
      <c r="AK23" s="60"/>
      <c r="AL23" s="47"/>
      <c r="AM23" s="46"/>
      <c r="AN23" s="60">
        <v>17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28</v>
      </c>
      <c r="AT25" s="76"/>
      <c r="AU25" s="76">
        <f>SUM(AU3:AU23)</f>
        <v>28</v>
      </c>
      <c r="AV25" s="76">
        <f>SUM(AV3:AV23)</f>
        <v>989</v>
      </c>
      <c r="AW25" s="76">
        <f>SUM(AW3:AW23)</f>
        <v>989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A6-6708-404A-A582-5E83B472DB3B}">
  <sheetPr>
    <pageSetUpPr fitToPage="1"/>
  </sheetPr>
  <dimension ref="A1:BB22"/>
  <sheetViews>
    <sheetView zoomScale="91" zoomScaleNormal="91" workbookViewId="0">
      <pane xSplit="1" ySplit="2" topLeftCell="AF10" activePane="bottomRight" state="frozen"/>
      <selection pane="topRight" activeCell="B1" sqref="B1"/>
      <selection pane="bottomLeft" activeCell="A3" sqref="A3"/>
      <selection pane="bottomRight" activeCell="AA16" sqref="AA16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49</v>
      </c>
      <c r="B2" s="5"/>
      <c r="C2" s="6" t="str">
        <f>A3</f>
        <v>BG Firebirds</v>
      </c>
      <c r="D2" s="7"/>
      <c r="E2" s="8"/>
      <c r="F2" s="6" t="str">
        <f>A6</f>
        <v>CFX Rooks</v>
      </c>
      <c r="G2" s="7"/>
      <c r="H2" s="8"/>
      <c r="I2" s="6" t="str">
        <f>A9</f>
        <v>Jets 2</v>
      </c>
      <c r="J2" s="7"/>
      <c r="K2" s="8"/>
      <c r="L2" s="6" t="str">
        <f>A12</f>
        <v>KCNC Juniors 4</v>
      </c>
      <c r="M2" s="7"/>
      <c r="N2" s="8"/>
      <c r="O2" s="6" t="str">
        <f>A15</f>
        <v>Otford Pythons</v>
      </c>
      <c r="P2" s="7"/>
      <c r="Q2" s="8"/>
      <c r="R2" s="6" t="str">
        <f>A18</f>
        <v>Wealden Ocelots</v>
      </c>
      <c r="S2" s="7"/>
      <c r="T2" s="10"/>
      <c r="U2" s="6" t="e">
        <f>#REF!</f>
        <v>#REF!</v>
      </c>
      <c r="V2" s="9"/>
      <c r="W2" s="5"/>
      <c r="X2" s="6" t="str">
        <f>A3</f>
        <v>BG Firebirds</v>
      </c>
      <c r="Y2" s="7"/>
      <c r="Z2" s="8"/>
      <c r="AA2" s="6" t="str">
        <f>A6</f>
        <v>CFX Rooks</v>
      </c>
      <c r="AB2" s="7"/>
      <c r="AC2" s="8"/>
      <c r="AD2" s="6" t="str">
        <f>A9</f>
        <v>Jets 2</v>
      </c>
      <c r="AE2" s="7"/>
      <c r="AF2" s="8"/>
      <c r="AG2" s="6" t="str">
        <f>A12</f>
        <v>KCNC Juniors 4</v>
      </c>
      <c r="AH2" s="7"/>
      <c r="AI2" s="8"/>
      <c r="AJ2" s="6" t="str">
        <f>A15</f>
        <v>Otford Pythons</v>
      </c>
      <c r="AK2" s="7"/>
      <c r="AL2" s="8"/>
      <c r="AM2" s="6" t="s">
        <v>11</v>
      </c>
      <c r="AN2" s="7"/>
      <c r="AO2" s="8"/>
      <c r="AP2" s="6" t="s">
        <v>52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50</v>
      </c>
      <c r="B3" s="12"/>
      <c r="C3" s="13"/>
      <c r="D3" s="14"/>
      <c r="E3" s="52">
        <v>13</v>
      </c>
      <c r="F3" s="15"/>
      <c r="G3" s="15"/>
      <c r="H3" s="56">
        <v>11</v>
      </c>
      <c r="I3" s="16"/>
      <c r="J3" s="57"/>
      <c r="K3" s="56" t="s">
        <v>79</v>
      </c>
      <c r="L3" s="16" t="s">
        <v>80</v>
      </c>
      <c r="M3" s="57"/>
      <c r="N3" s="56">
        <v>6</v>
      </c>
      <c r="O3" s="16"/>
      <c r="P3" s="57"/>
      <c r="Q3" s="56" t="s">
        <v>78</v>
      </c>
      <c r="R3" s="16"/>
      <c r="S3" s="57"/>
      <c r="T3" s="92"/>
      <c r="U3" s="16"/>
      <c r="V3" s="17"/>
      <c r="W3" s="71"/>
      <c r="X3" s="34"/>
      <c r="Y3" s="35"/>
      <c r="Z3" s="55">
        <v>15</v>
      </c>
      <c r="AC3" s="55"/>
      <c r="AE3" s="33"/>
      <c r="AF3" s="55"/>
      <c r="AH3" s="33"/>
      <c r="AI3" s="55">
        <v>6</v>
      </c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0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1</v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>
        <f t="shared" ref="AJ4" si="9">IF(ISBLANK(AI3),"",IF(AI3="W",5,IF(AI3="L",0,IF(AI3&gt;AK5,5,IF(AI3=AK5,3,IF(AI3&gt;AK5-4,2,IF(AI3&gt;=AK5/2,1,0)))))))</f>
        <v>0</v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7</v>
      </c>
      <c r="AS4" s="23">
        <f>COUNTIF(B4:AQ4,5)</f>
        <v>2</v>
      </c>
      <c r="AT4" s="68">
        <f>COUNTIF(B4:AQ4,3)</f>
        <v>0</v>
      </c>
      <c r="AU4" s="23">
        <f>AR4-AS4-AT4</f>
        <v>5</v>
      </c>
      <c r="AV4" s="64">
        <f>SUM(B3:AQ3)</f>
        <v>51</v>
      </c>
      <c r="AW4" s="68">
        <f>SUM(B5:AQ5)</f>
        <v>107</v>
      </c>
      <c r="AX4" s="23">
        <f>AV4-AW4</f>
        <v>-56</v>
      </c>
      <c r="AY4" s="78">
        <f>AV4/AW4</f>
        <v>0.47663551401869159</v>
      </c>
      <c r="AZ4" s="51"/>
      <c r="BA4" s="85">
        <f>SUM(B4:AQ4)+AZ4</f>
        <v>11</v>
      </c>
      <c r="BB4" s="24">
        <f>RANK(BA4,$BA$3:$BA$20,0)</f>
        <v>5</v>
      </c>
    </row>
    <row r="5" spans="1:54" ht="24.95" customHeight="1">
      <c r="A5" s="106"/>
      <c r="B5" s="26"/>
      <c r="C5" s="27"/>
      <c r="D5" s="28"/>
      <c r="E5" s="29"/>
      <c r="F5" s="30"/>
      <c r="G5" s="54">
        <v>28</v>
      </c>
      <c r="H5" s="29"/>
      <c r="I5" s="30"/>
      <c r="J5" s="58">
        <v>8</v>
      </c>
      <c r="K5" s="29"/>
      <c r="L5" s="30"/>
      <c r="M5" s="58" t="s">
        <v>78</v>
      </c>
      <c r="N5" s="29"/>
      <c r="O5" s="30"/>
      <c r="P5" s="58">
        <v>26</v>
      </c>
      <c r="Q5" s="29"/>
      <c r="R5" s="30"/>
      <c r="S5" s="58" t="s">
        <v>79</v>
      </c>
      <c r="T5" s="30"/>
      <c r="U5" s="30"/>
      <c r="V5" s="53"/>
      <c r="W5" s="26"/>
      <c r="X5" s="27"/>
      <c r="Y5" s="28"/>
      <c r="Z5" s="29"/>
      <c r="AA5" s="30"/>
      <c r="AB5" s="54">
        <v>21</v>
      </c>
      <c r="AC5" s="29"/>
      <c r="AD5" s="30"/>
      <c r="AE5" s="58"/>
      <c r="AF5" s="29"/>
      <c r="AG5" s="30"/>
      <c r="AH5" s="58"/>
      <c r="AI5" s="29"/>
      <c r="AJ5" s="30"/>
      <c r="AK5" s="58">
        <v>24</v>
      </c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54</v>
      </c>
      <c r="B6" s="59">
        <v>28</v>
      </c>
      <c r="C6" s="16"/>
      <c r="D6" s="57"/>
      <c r="E6" s="34"/>
      <c r="F6" s="34"/>
      <c r="G6" s="35"/>
      <c r="H6" s="55"/>
      <c r="K6" s="56">
        <v>24</v>
      </c>
      <c r="L6" s="16"/>
      <c r="M6" s="57"/>
      <c r="N6" s="56">
        <v>21</v>
      </c>
      <c r="O6" s="16"/>
      <c r="P6" s="57"/>
      <c r="Q6" s="56" t="s">
        <v>79</v>
      </c>
      <c r="R6" s="16" t="s">
        <v>82</v>
      </c>
      <c r="S6" s="57"/>
      <c r="T6" s="92"/>
      <c r="U6" s="16"/>
      <c r="V6" s="17"/>
      <c r="W6" s="59">
        <v>21</v>
      </c>
      <c r="X6" s="16"/>
      <c r="Y6" s="57"/>
      <c r="Z6" s="34"/>
      <c r="AA6" s="34"/>
      <c r="AB6" s="35"/>
      <c r="AC6" s="55">
        <v>25</v>
      </c>
      <c r="AF6" s="56"/>
      <c r="AG6" s="16"/>
      <c r="AH6" s="57"/>
      <c r="AI6" s="56"/>
      <c r="AJ6" s="16"/>
      <c r="AK6" s="57"/>
      <c r="AL6" s="56"/>
      <c r="AM6" s="16"/>
      <c r="AN6" s="57"/>
      <c r="AO6" s="56">
        <v>23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2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>
        <f t="shared" ref="L7" si="14">IF(ISBLANK(K6),"",IF(K6="W",5,IF(K6="L",0,IF(K6&gt;M8,5,IF(K6=M8,3,IF(K6&gt;M8-4,2,IF(K6&gt;=M8/2,1,0)))))))</f>
        <v>5</v>
      </c>
      <c r="M7" s="23"/>
      <c r="N7" s="21"/>
      <c r="O7" s="22">
        <f t="shared" ref="O7" si="15">IF(ISBLANK(N6),"",IF(N6="W",5,IF(N6="L",0,IF(N6&gt;P8,5,IF(N6=P8,3,IF(N6&gt;P8-4,2,IF(N6&gt;=P8/2,1,0)))))))</f>
        <v>5</v>
      </c>
      <c r="P7" s="23"/>
      <c r="Q7" s="21"/>
      <c r="R7" s="22">
        <f t="shared" ref="R7" si="16">IF(ISBLANK(Q6),"",IF(Q6="W",5,IF(Q6="L",0,IF(Q6&gt;S8,5,IF(Q6=S8,3,IF(Q6&gt;S8-4,2,IF(Q6&gt;=S8/2,1,0)))))))</f>
        <v>0</v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>
        <f t="shared" ref="X7" si="18">IF(ISBLANK(W6),"",IF(W6="W",5,IF(W6="L",0,IF(W6&gt;Y8,5,IF(W6=Y8,3,IF(W6&gt;Y8-4,2,IF(W6&gt;=Y8/2,1,0)))))))</f>
        <v>5</v>
      </c>
      <c r="Y7" s="23"/>
      <c r="Z7" s="19"/>
      <c r="AA7" s="19"/>
      <c r="AB7" s="20"/>
      <c r="AC7" s="21"/>
      <c r="AD7" s="22">
        <f t="shared" ref="AD7" si="19">IF(ISBLANK(AC6),"",IF(AC6="W",5,IF(AC6="L",0,IF(AC6&gt;AE8,5,IF(AC6=AE8,3,IF(AC6&gt;AE8-4,2,IF(AC6&gt;=AE8/2,1,0)))))))</f>
        <v>5</v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>
        <f t="shared" ref="AP7" si="23">IF(ISBLANK(AO6),"",IF(AO6="W",5,IF(AO6="L",0,IF(AO6&gt;AQ8,5,IF(AO6=AQ8,3,IF(AO6&gt;AQ8-4,2,IF(AO6&gt;=AQ8/2,1,0)))))))</f>
        <v>5</v>
      </c>
      <c r="AQ7" s="24"/>
      <c r="AR7" s="64">
        <f>12-(COUNTBLANK(B7:AQ7)-30)</f>
        <v>7</v>
      </c>
      <c r="AS7" s="23">
        <f>COUNTIF(B7:AQ7,5)</f>
        <v>6</v>
      </c>
      <c r="AT7" s="68">
        <f>COUNTIF(B7:AQ7,3)</f>
        <v>0</v>
      </c>
      <c r="AU7" s="23">
        <f>AR7-AS7-AT7</f>
        <v>1</v>
      </c>
      <c r="AV7" s="64">
        <f>SUM(B6:AQ6)</f>
        <v>142</v>
      </c>
      <c r="AW7" s="68">
        <f>SUM(B8:AQ8)</f>
        <v>90</v>
      </c>
      <c r="AX7" s="23">
        <f>AV7-AW7</f>
        <v>52</v>
      </c>
      <c r="AY7" s="78">
        <f>AV7/AW7</f>
        <v>1.5777777777777777</v>
      </c>
      <c r="AZ7" s="51"/>
      <c r="BA7" s="85">
        <f>SUM(B7:AQ7)+AZ7</f>
        <v>30</v>
      </c>
      <c r="BB7" s="24">
        <f>RANK(BA7,$BA$3:$BA$20,0)</f>
        <v>2</v>
      </c>
    </row>
    <row r="8" spans="1:54" ht="24.95" customHeight="1">
      <c r="A8" s="106"/>
      <c r="B8" s="31"/>
      <c r="C8" s="30"/>
      <c r="D8" s="58">
        <v>13</v>
      </c>
      <c r="E8" s="27"/>
      <c r="F8" s="27"/>
      <c r="G8" s="28"/>
      <c r="H8" s="29"/>
      <c r="I8" s="30"/>
      <c r="J8" s="54"/>
      <c r="K8" s="29"/>
      <c r="L8" s="30"/>
      <c r="M8" s="58">
        <v>22</v>
      </c>
      <c r="N8" s="29"/>
      <c r="O8" s="30"/>
      <c r="P8" s="58">
        <v>16</v>
      </c>
      <c r="Q8" s="29"/>
      <c r="R8" s="30"/>
      <c r="S8" s="58" t="s">
        <v>78</v>
      </c>
      <c r="T8" s="30"/>
      <c r="U8" s="30"/>
      <c r="V8" s="53"/>
      <c r="W8" s="31"/>
      <c r="X8" s="30"/>
      <c r="Y8" s="58">
        <v>15</v>
      </c>
      <c r="Z8" s="27"/>
      <c r="AA8" s="27"/>
      <c r="AB8" s="28"/>
      <c r="AC8" s="29"/>
      <c r="AD8" s="30"/>
      <c r="AE8" s="54">
        <v>14</v>
      </c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>
        <v>10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53</v>
      </c>
      <c r="B9" s="59">
        <v>8</v>
      </c>
      <c r="C9" s="16"/>
      <c r="D9" s="57"/>
      <c r="E9" s="56"/>
      <c r="F9" s="16"/>
      <c r="G9" s="57"/>
      <c r="H9" s="37"/>
      <c r="I9" s="37"/>
      <c r="J9" s="38"/>
      <c r="K9" s="56">
        <v>7</v>
      </c>
      <c r="L9" s="16"/>
      <c r="M9" s="57"/>
      <c r="N9" s="56">
        <v>5</v>
      </c>
      <c r="O9" s="16"/>
      <c r="P9" s="57"/>
      <c r="Q9" s="56">
        <v>7</v>
      </c>
      <c r="R9" s="16"/>
      <c r="S9" s="57"/>
      <c r="T9" s="92"/>
      <c r="U9" s="16"/>
      <c r="V9" s="17"/>
      <c r="W9" s="59"/>
      <c r="X9" s="16"/>
      <c r="Y9" s="57"/>
      <c r="Z9" s="56">
        <v>14</v>
      </c>
      <c r="AA9" s="16"/>
      <c r="AB9" s="57"/>
      <c r="AC9" s="37"/>
      <c r="AD9" s="37"/>
      <c r="AE9" s="38"/>
      <c r="AF9" s="56"/>
      <c r="AG9" s="16"/>
      <c r="AH9" s="57"/>
      <c r="AI9" s="56">
        <v>0</v>
      </c>
      <c r="AJ9" s="16"/>
      <c r="AK9" s="57"/>
      <c r="AL9" s="56"/>
      <c r="AM9" s="16"/>
      <c r="AN9" s="57"/>
      <c r="AO9" s="56">
        <v>7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f t="shared" ref="C10" si="24">IF(ISBLANK(B9),"",IF(B9="W",5,IF(B9="L",0,IF(B9&gt;D11,5,IF(B9=D11,3,IF(B9&gt;D11-4,2,IF(B9&gt;=D11/2,1,0)))))))</f>
        <v>2</v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0</v>
      </c>
      <c r="M10" s="23"/>
      <c r="N10" s="21"/>
      <c r="O10" s="22">
        <f t="shared" ref="O10" si="27">IF(ISBLANK(N9),"",IF(N9="W",5,IF(N9="L",0,IF(N9&gt;P11,5,IF(N9=P11,3,IF(N9&gt;P11-4,2,IF(N9&gt;=P11/2,1,0)))))))</f>
        <v>0</v>
      </c>
      <c r="P10" s="23"/>
      <c r="Q10" s="21"/>
      <c r="R10" s="22">
        <f t="shared" ref="R10" si="28">IF(ISBLANK(Q9),"",IF(Q9="W",5,IF(Q9="L",0,IF(Q9&gt;S11,5,IF(Q9=S11,3,IF(Q9&gt;S11-4,2,IF(Q9&gt;=S11/2,1,0)))))))</f>
        <v>2</v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>
        <f t="shared" ref="AA10" si="31">IF(ISBLANK(Z9),"",IF(Z9="W",5,IF(Z9="L",0,IF(Z9&gt;AB11,5,IF(Z9=AB11,3,IF(Z9&gt;AB11-4,2,IF(Z9&gt;=AB11/2,1,0)))))))</f>
        <v>1</v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>
        <f t="shared" ref="AJ10" si="33">IF(ISBLANK(AI9),"",IF(AI9="W",5,IF(AI9="L",0,IF(AI9&gt;AK11,5,IF(AI9=AK11,3,IF(AI9&gt;AK11-4,2,IF(AI9&gt;=AK11/2,1,0)))))))</f>
        <v>0</v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>
        <f t="shared" ref="AP10" si="35">IF(ISBLANK(AO9),"",IF(AO9="W",5,IF(AO9="L",0,IF(AO9&gt;AQ11,5,IF(AO9=AQ11,3,IF(AO9&gt;AQ11-4,2,IF(AO9&gt;=AQ11/2,1,0)))))))</f>
        <v>1</v>
      </c>
      <c r="AQ10" s="24"/>
      <c r="AR10" s="64">
        <f>12-(COUNTBLANK(B10:AQ10)-30)</f>
        <v>7</v>
      </c>
      <c r="AS10" s="23">
        <f>COUNTIF(B10:AQ10,5)</f>
        <v>0</v>
      </c>
      <c r="AT10" s="68">
        <f>COUNTIF(B10:AQ10,3)</f>
        <v>0</v>
      </c>
      <c r="AU10" s="23">
        <f>AR10-AS10-AT10</f>
        <v>7</v>
      </c>
      <c r="AV10" s="64">
        <f>SUM(B9:AQ9)</f>
        <v>48</v>
      </c>
      <c r="AW10" s="68">
        <f>SUM(B11:AQ11)</f>
        <v>127</v>
      </c>
      <c r="AX10" s="23">
        <f>AV10-AW10</f>
        <v>-79</v>
      </c>
      <c r="AY10" s="78">
        <f>AV10/AW10</f>
        <v>0.37795275590551181</v>
      </c>
      <c r="AZ10" s="51"/>
      <c r="BA10" s="85">
        <f>SUM(B10:AQ10)+AZ10</f>
        <v>6</v>
      </c>
      <c r="BB10" s="24">
        <f>RANK(BA10,$BA$3:$BA$20,0)</f>
        <v>6</v>
      </c>
    </row>
    <row r="11" spans="1:54" ht="24.95" customHeight="1">
      <c r="A11" s="106"/>
      <c r="B11" s="31"/>
      <c r="C11" s="30"/>
      <c r="D11" s="58">
        <v>11</v>
      </c>
      <c r="E11" s="29"/>
      <c r="F11" s="30"/>
      <c r="G11" s="58"/>
      <c r="H11" s="41"/>
      <c r="I11" s="41"/>
      <c r="J11" s="42"/>
      <c r="K11" s="29"/>
      <c r="L11" s="30"/>
      <c r="M11" s="58">
        <v>23</v>
      </c>
      <c r="N11" s="29"/>
      <c r="O11" s="30"/>
      <c r="P11" s="58">
        <v>23</v>
      </c>
      <c r="Q11" s="29"/>
      <c r="R11" s="30"/>
      <c r="S11" s="58">
        <v>10</v>
      </c>
      <c r="T11" s="30"/>
      <c r="U11" s="30"/>
      <c r="V11" s="53"/>
      <c r="W11" s="31"/>
      <c r="X11" s="30"/>
      <c r="Y11" s="58"/>
      <c r="Z11" s="29"/>
      <c r="AA11" s="30"/>
      <c r="AB11" s="58">
        <v>25</v>
      </c>
      <c r="AC11" s="41"/>
      <c r="AD11" s="41"/>
      <c r="AE11" s="42"/>
      <c r="AF11" s="29"/>
      <c r="AG11" s="30"/>
      <c r="AH11" s="58"/>
      <c r="AI11" s="29"/>
      <c r="AJ11" s="30"/>
      <c r="AK11" s="58">
        <v>24</v>
      </c>
      <c r="AL11" s="29"/>
      <c r="AM11" s="30"/>
      <c r="AN11" s="58"/>
      <c r="AO11" s="29"/>
      <c r="AP11" s="30"/>
      <c r="AQ11" s="53">
        <v>11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51</v>
      </c>
      <c r="B12" s="59" t="s">
        <v>78</v>
      </c>
      <c r="C12" s="16"/>
      <c r="D12" s="57"/>
      <c r="E12" s="56">
        <v>22</v>
      </c>
      <c r="F12" s="16"/>
      <c r="G12" s="57"/>
      <c r="H12" s="56">
        <v>23</v>
      </c>
      <c r="I12" s="16"/>
      <c r="J12" s="57"/>
      <c r="K12" s="37"/>
      <c r="L12" s="37"/>
      <c r="M12" s="38"/>
      <c r="N12" s="56">
        <v>24</v>
      </c>
      <c r="O12" s="16"/>
      <c r="P12" s="57"/>
      <c r="Q12" s="56">
        <v>30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>
        <v>17</v>
      </c>
      <c r="AJ12" s="16"/>
      <c r="AK12" s="57"/>
      <c r="AL12" s="56"/>
      <c r="AM12" s="16"/>
      <c r="AN12" s="57"/>
      <c r="AO12" s="56">
        <v>30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6">IF(ISBLANK(B12),"",IF(B12="W",5,IF(B12="L",0,IF(B12&gt;D14,5,IF(B12=D14,3,IF(B12&gt;D14-4,2,IF(B12&gt;=D14/2,1,0)))))))</f>
        <v>5</v>
      </c>
      <c r="D13" s="23"/>
      <c r="E13" s="21"/>
      <c r="F13" s="22">
        <f t="shared" ref="F13" si="37">IF(ISBLANK(E12),"",IF(E12="W",5,IF(E12="L",0,IF(E12&gt;G14,5,IF(E12=G14,3,IF(E12&gt;G14-4,2,IF(E12&gt;=G14/2,1,0)))))))</f>
        <v>2</v>
      </c>
      <c r="G13" s="23"/>
      <c r="H13" s="21"/>
      <c r="I13" s="22">
        <f t="shared" ref="I13" si="38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9">IF(ISBLANK(N12),"",IF(N12="W",5,IF(N12="L",0,IF(N12&gt;P14,5,IF(N12=P14,3,IF(N12&gt;P14-4,2,IF(N12&gt;=P14/2,1,0)))))))</f>
        <v>5</v>
      </c>
      <c r="P13" s="23"/>
      <c r="Q13" s="21"/>
      <c r="R13" s="22">
        <f t="shared" ref="R13" si="40">IF(ISBLANK(Q12),"",IF(Q12="W",5,IF(Q12="L",0,IF(Q12&gt;S14,5,IF(Q12=S14,3,IF(Q12&gt;S14-4,2,IF(Q12&gt;=S14/2,1,0)))))))</f>
        <v>5</v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>
        <f t="shared" ref="AJ13" si="45">IF(ISBLANK(AI12),"",IF(AI12="W",5,IF(AI12="L",0,IF(AI12&gt;AK14,5,IF(AI12=AK14,3,IF(AI12&gt;AK14-4,2,IF(AI12&gt;=AK14/2,1,0)))))))</f>
        <v>5</v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>
        <f t="shared" ref="AP13" si="47">IF(ISBLANK(AO12),"",IF(AO12="W",5,IF(AO12="L",0,IF(AO12&gt;AQ14,5,IF(AO12=AQ14,3,IF(AO12&gt;AQ14-4,2,IF(AO12&gt;=AQ14/2,1,0)))))))</f>
        <v>5</v>
      </c>
      <c r="AQ13" s="24"/>
      <c r="AR13" s="64">
        <f>12-(COUNTBLANK(B13:AQ13)-30)</f>
        <v>7</v>
      </c>
      <c r="AS13" s="23">
        <f>COUNTIF(B13:AQ13,5)</f>
        <v>6</v>
      </c>
      <c r="AT13" s="68">
        <f>COUNTIF(B13:AQ13,3)</f>
        <v>0</v>
      </c>
      <c r="AU13" s="23">
        <f>AR13-AS13-AT13</f>
        <v>1</v>
      </c>
      <c r="AV13" s="64">
        <f>SUM(B12:AQ12)</f>
        <v>146</v>
      </c>
      <c r="AW13" s="68">
        <f>SUM(B14:AQ14)</f>
        <v>58</v>
      </c>
      <c r="AX13" s="23">
        <f>AV13-AW13</f>
        <v>88</v>
      </c>
      <c r="AY13" s="78">
        <f>AV13/AW13</f>
        <v>2.5172413793103448</v>
      </c>
      <c r="AZ13" s="51"/>
      <c r="BA13" s="85">
        <f>SUM(B13:AQ13)+AZ13</f>
        <v>32</v>
      </c>
      <c r="BB13" s="24">
        <f>RANK(BA13,$BA$3:$BA$20,0)</f>
        <v>1</v>
      </c>
    </row>
    <row r="14" spans="1:54" ht="24.95" customHeight="1">
      <c r="A14" s="106"/>
      <c r="B14" s="31"/>
      <c r="C14" s="30"/>
      <c r="D14" s="58" t="s">
        <v>79</v>
      </c>
      <c r="E14" s="29"/>
      <c r="F14" s="30"/>
      <c r="G14" s="58">
        <v>24</v>
      </c>
      <c r="H14" s="29"/>
      <c r="I14" s="30"/>
      <c r="J14" s="58">
        <v>7</v>
      </c>
      <c r="K14" s="41"/>
      <c r="L14" s="41"/>
      <c r="M14" s="42"/>
      <c r="N14" s="29"/>
      <c r="O14" s="30"/>
      <c r="P14" s="58">
        <v>12</v>
      </c>
      <c r="Q14" s="29"/>
      <c r="R14" s="30"/>
      <c r="S14" s="58">
        <v>2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>
        <v>9</v>
      </c>
      <c r="AL14" s="29"/>
      <c r="AM14" s="30"/>
      <c r="AN14" s="58"/>
      <c r="AO14" s="29"/>
      <c r="AP14" s="30"/>
      <c r="AQ14" s="53">
        <v>4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55</v>
      </c>
      <c r="B15" s="59">
        <v>26</v>
      </c>
      <c r="C15" s="16"/>
      <c r="D15" s="57"/>
      <c r="E15" s="56">
        <v>16</v>
      </c>
      <c r="F15" s="16"/>
      <c r="G15" s="57"/>
      <c r="H15" s="56">
        <v>23</v>
      </c>
      <c r="I15" s="16"/>
      <c r="J15" s="57"/>
      <c r="K15" s="56">
        <v>12</v>
      </c>
      <c r="L15" s="16"/>
      <c r="M15" s="57"/>
      <c r="N15" s="90"/>
      <c r="O15" s="90"/>
      <c r="P15" s="91"/>
      <c r="Q15" s="56">
        <v>23</v>
      </c>
      <c r="R15" s="16"/>
      <c r="S15" s="57"/>
      <c r="T15" s="92"/>
      <c r="U15" s="16"/>
      <c r="V15" s="17"/>
      <c r="W15" s="59">
        <v>24</v>
      </c>
      <c r="X15" s="16"/>
      <c r="Y15" s="57"/>
      <c r="Z15" s="56"/>
      <c r="AA15" s="16"/>
      <c r="AB15" s="57"/>
      <c r="AC15" s="56">
        <v>24</v>
      </c>
      <c r="AD15" s="16"/>
      <c r="AE15" s="57"/>
      <c r="AF15" s="56">
        <v>9</v>
      </c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>
        <f t="shared" ref="C16" si="48">IF(ISBLANK(B15),"",IF(B15="W",5,IF(B15="L",0,IF(B15&gt;D17,5,IF(B15=D17,3,IF(B15&gt;D17-4,2,IF(B15&gt;=D17/2,1,0)))))))</f>
        <v>5</v>
      </c>
      <c r="D16" s="23"/>
      <c r="E16" s="21"/>
      <c r="F16" s="22">
        <f t="shared" ref="F16" si="49">IF(ISBLANK(E15),"",IF(E15="W",5,IF(E15="L",0,IF(E15&gt;G17,5,IF(E15=G17,3,IF(E15&gt;G17-4,2,IF(E15&gt;=G17/2,1,0)))))))</f>
        <v>1</v>
      </c>
      <c r="G16" s="23"/>
      <c r="H16" s="21"/>
      <c r="I16" s="22">
        <f t="shared" ref="I16" si="50">IF(ISBLANK(H15),"",IF(H15="W",5,IF(H15="L",0,IF(H15&gt;J17,5,IF(H15=J17,3,IF(H15&gt;J17-4,2,IF(H15&gt;=J17/2,1,0)))))))</f>
        <v>5</v>
      </c>
      <c r="J16" s="23"/>
      <c r="K16" s="21"/>
      <c r="L16" s="22">
        <f t="shared" ref="L16" si="51">IF(ISBLANK(K15),"",IF(K15="W",5,IF(K15="L",0,IF(K15&gt;M17,5,IF(K15=M17,3,IF(K15&gt;M17-4,2,IF(K15&gt;=M17/2,1,0)))))))</f>
        <v>1</v>
      </c>
      <c r="M16" s="23"/>
      <c r="N16" s="39"/>
      <c r="O16" s="39"/>
      <c r="P16" s="40"/>
      <c r="Q16" s="21"/>
      <c r="R16" s="22">
        <f t="shared" ref="R16" si="52">IF(ISBLANK(Q15),"",IF(Q15="W",5,IF(Q15="L",0,IF(Q15&gt;S17,5,IF(Q15=S17,3,IF(Q15&gt;S17-4,2,IF(Q15&gt;=S17/2,1,0)))))))</f>
        <v>5</v>
      </c>
      <c r="S16" s="23"/>
      <c r="T16" s="22"/>
      <c r="U16" s="22" t="str">
        <f t="shared" ref="U16" si="53">IF(ISBLANK(T15),"",IF(T15="W",5,IF(T15="L",0,IF(T15&gt;V17,5,IF(T15=V17,3,IF(T15&gt;V17-4,2,IF(T15&gt;=V17/2,1,0)))))))</f>
        <v/>
      </c>
      <c r="V16" s="24"/>
      <c r="W16" s="25"/>
      <c r="X16" s="22">
        <f t="shared" ref="X16" si="54">IF(ISBLANK(W15),"",IF(W15="W",5,IF(W15="L",0,IF(W15&gt;Y17,5,IF(W15=Y17,3,IF(W15&gt;Y17-4,2,IF(W15&gt;=Y17/2,1,0)))))))</f>
        <v>5</v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>
        <f t="shared" ref="AD16" si="56">IF(ISBLANK(AC15),"",IF(AC15="W",5,IF(AC15="L",0,IF(AC15&gt;AE17,5,IF(AC15=AE17,3,IF(AC15&gt;AE17-4,2,IF(AC15&gt;=AE17/2,1,0)))))))</f>
        <v>5</v>
      </c>
      <c r="AE16" s="23"/>
      <c r="AF16" s="21"/>
      <c r="AG16" s="22">
        <f t="shared" ref="AG16" si="57">IF(ISBLANK(AF15),"",IF(AF15="W",5,IF(AF15="L",0,IF(AF15&gt;AH17,5,IF(AF15=AH17,3,IF(AF15&gt;AH17-4,2,IF(AF15&gt;=AH17/2,1,0)))))))</f>
        <v>1</v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8</v>
      </c>
      <c r="AS16" s="23">
        <f>COUNTIF(B16:AQ16,5)</f>
        <v>5</v>
      </c>
      <c r="AT16" s="68">
        <f>COUNTIF(B16:AQ16,3)</f>
        <v>0</v>
      </c>
      <c r="AU16" s="23">
        <f>AR16-AS16-AT16</f>
        <v>3</v>
      </c>
      <c r="AV16" s="64">
        <f>SUM(B15:AQ15)</f>
        <v>157</v>
      </c>
      <c r="AW16" s="68">
        <f>SUM(B17:AQ17)</f>
        <v>80</v>
      </c>
      <c r="AX16" s="23">
        <f>AV16-AW16</f>
        <v>77</v>
      </c>
      <c r="AY16" s="78">
        <f>AV16/AW16</f>
        <v>1.9624999999999999</v>
      </c>
      <c r="AZ16" s="51"/>
      <c r="BA16" s="85">
        <f>SUM(B16:AQ16)+AZ16</f>
        <v>28</v>
      </c>
      <c r="BB16" s="24">
        <f>RANK(BA16,$BA$3:$BA$20,0)</f>
        <v>3</v>
      </c>
    </row>
    <row r="17" spans="1:54" ht="24.95" customHeight="1">
      <c r="A17" s="106"/>
      <c r="B17" s="31"/>
      <c r="C17" s="30"/>
      <c r="D17" s="58">
        <v>6</v>
      </c>
      <c r="E17" s="29"/>
      <c r="F17" s="30"/>
      <c r="G17" s="58">
        <v>21</v>
      </c>
      <c r="H17" s="29"/>
      <c r="I17" s="30"/>
      <c r="J17" s="58">
        <v>5</v>
      </c>
      <c r="K17" s="29"/>
      <c r="L17" s="30"/>
      <c r="M17" s="58">
        <v>24</v>
      </c>
      <c r="N17" s="41"/>
      <c r="O17" s="41"/>
      <c r="P17" s="42"/>
      <c r="Q17" s="29"/>
      <c r="R17" s="30"/>
      <c r="S17" s="58">
        <v>1</v>
      </c>
      <c r="T17" s="30"/>
      <c r="U17" s="30"/>
      <c r="V17" s="53"/>
      <c r="W17" s="31"/>
      <c r="X17" s="30"/>
      <c r="Y17" s="58">
        <v>6</v>
      </c>
      <c r="Z17" s="29"/>
      <c r="AA17" s="30"/>
      <c r="AB17" s="58"/>
      <c r="AC17" s="29"/>
      <c r="AD17" s="30"/>
      <c r="AE17" s="58">
        <v>0</v>
      </c>
      <c r="AF17" s="29"/>
      <c r="AG17" s="30"/>
      <c r="AH17" s="58">
        <v>17</v>
      </c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52</v>
      </c>
      <c r="B18" s="59" t="s">
        <v>79</v>
      </c>
      <c r="C18" s="16" t="s">
        <v>80</v>
      </c>
      <c r="D18" s="57"/>
      <c r="E18" s="56" t="s">
        <v>78</v>
      </c>
      <c r="F18" s="16"/>
      <c r="G18" s="57"/>
      <c r="H18" s="56">
        <v>10</v>
      </c>
      <c r="I18" s="16"/>
      <c r="J18" s="57"/>
      <c r="K18" s="56">
        <v>2</v>
      </c>
      <c r="L18" s="16"/>
      <c r="M18" s="57"/>
      <c r="N18" s="56">
        <v>1</v>
      </c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>
        <v>10</v>
      </c>
      <c r="AA18" s="16"/>
      <c r="AB18" s="57"/>
      <c r="AC18" s="56">
        <v>11</v>
      </c>
      <c r="AD18" s="16"/>
      <c r="AE18" s="57"/>
      <c r="AF18" s="56">
        <v>4</v>
      </c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f t="shared" ref="C19" si="60">IF(ISBLANK(B18),"",IF(B18="W",5,IF(B18="L",0,IF(B18&gt;D20,5,IF(B18=D20,3,IF(B18&gt;D20-4,2,IF(B18&gt;=D20/2,1,0)))))))</f>
        <v>0</v>
      </c>
      <c r="D19" s="23"/>
      <c r="E19" s="21"/>
      <c r="F19" s="22">
        <f t="shared" ref="F19" si="61">IF(ISBLANK(E18),"",IF(E18="W",5,IF(E18="L",0,IF(E18&gt;G20,5,IF(E18=G20,3,IF(E18&gt;G20-4,2,IF(E18&gt;=G20/2,1,0)))))))</f>
        <v>5</v>
      </c>
      <c r="G19" s="23"/>
      <c r="H19" s="21"/>
      <c r="I19" s="22">
        <f t="shared" ref="I19" si="62">IF(ISBLANK(H18),"",IF(H18="W",5,IF(H18="L",0,IF(H18&gt;J20,5,IF(H18=J20,3,IF(H18&gt;J20-4,2,IF(H18&gt;=J20/2,1,0)))))))</f>
        <v>5</v>
      </c>
      <c r="J19" s="23"/>
      <c r="K19" s="21"/>
      <c r="L19" s="22">
        <f t="shared" ref="L19" si="63">IF(ISBLANK(K18),"",IF(K18="W",5,IF(K18="L",0,IF(K18&gt;M20,5,IF(K18=M20,3,IF(K18&gt;M20-4,2,IF(K18&gt;=M20/2,1,0)))))))</f>
        <v>0</v>
      </c>
      <c r="M19" s="23"/>
      <c r="N19" s="21"/>
      <c r="O19" s="22">
        <f t="shared" ref="O19" si="64">IF(ISBLANK(N18),"",IF(N18="W",5,IF(N18="L",0,IF(N18&gt;P20,5,IF(N18=P20,3,IF(N18&gt;P20-4,2,IF(N18&gt;=P20/2,1,0)))))))</f>
        <v>0</v>
      </c>
      <c r="P19" s="23"/>
      <c r="Q19" s="39"/>
      <c r="R19" s="39"/>
      <c r="S19" s="40"/>
      <c r="T19" s="22"/>
      <c r="U19" s="22" t="str">
        <f t="shared" ref="U19" si="65">IF(ISBLANK(T18),"",IF(T18="W",5,IF(T18="L",0,IF(T18&gt;V20,5,IF(T18=V20,3,IF(T18&gt;V20-4,2,IF(T18&gt;=V20/2,1,0)))))))</f>
        <v/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>
        <f t="shared" ref="AA19" si="67">IF(ISBLANK(Z18),"",IF(Z18="W",5,IF(Z18="L",0,IF(Z18&gt;AB20,5,IF(Z18=AB20,3,IF(Z18&gt;AB20-4,2,IF(Z18&gt;=AB20/2,1,0)))))))</f>
        <v>0</v>
      </c>
      <c r="AB19" s="23"/>
      <c r="AC19" s="21"/>
      <c r="AD19" s="22">
        <f t="shared" ref="AD19" si="68">IF(ISBLANK(AC18),"",IF(AC18="W",5,IF(AC18="L",0,IF(AC18&gt;AE20,5,IF(AC18=AE20,3,IF(AC18&gt;AE20-4,2,IF(AC18&gt;=AE20/2,1,0)))))))</f>
        <v>5</v>
      </c>
      <c r="AE19" s="23"/>
      <c r="AF19" s="21"/>
      <c r="AG19" s="22">
        <f t="shared" ref="AG19" si="69">IF(ISBLANK(AF18),"",IF(AF18="W",5,IF(AF18="L",0,IF(AF18&gt;AH20,5,IF(AF18=AH20,3,IF(AF18&gt;AH20-4,2,IF(AF18&gt;=AH20/2,1,0)))))))</f>
        <v>0</v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8</v>
      </c>
      <c r="AS19" s="23">
        <f>COUNTIF(B19:AQ19,5)</f>
        <v>3</v>
      </c>
      <c r="AT19" s="68">
        <f>COUNTIF(B19:AQ19,3)</f>
        <v>0</v>
      </c>
      <c r="AU19" s="23">
        <f>AR19-AS19-AT19</f>
        <v>5</v>
      </c>
      <c r="AV19" s="64">
        <f>SUM(B18:AQ18)</f>
        <v>38</v>
      </c>
      <c r="AW19" s="68">
        <f>SUM(B20:AQ20)</f>
        <v>120</v>
      </c>
      <c r="AX19" s="23">
        <f>AV19-AW19</f>
        <v>-82</v>
      </c>
      <c r="AY19" s="78">
        <f>AV19/AW19</f>
        <v>0.31666666666666665</v>
      </c>
      <c r="AZ19" s="51"/>
      <c r="BA19" s="85">
        <f>SUM(B19:AQ19)+AZ19</f>
        <v>15</v>
      </c>
      <c r="BB19" s="24">
        <f>RANK(BA19,$BA$3:$BA$20,0)</f>
        <v>4</v>
      </c>
    </row>
    <row r="20" spans="1:54" ht="24.95" customHeight="1" thickBot="1">
      <c r="A20" s="104"/>
      <c r="B20" s="45"/>
      <c r="C20" s="46"/>
      <c r="D20" s="60" t="s">
        <v>78</v>
      </c>
      <c r="E20" s="47"/>
      <c r="F20" s="46"/>
      <c r="G20" s="60" t="s">
        <v>79</v>
      </c>
      <c r="H20" s="47"/>
      <c r="I20" s="46"/>
      <c r="J20" s="60">
        <v>7</v>
      </c>
      <c r="K20" s="47"/>
      <c r="L20" s="46"/>
      <c r="M20" s="60">
        <v>30</v>
      </c>
      <c r="N20" s="47"/>
      <c r="O20" s="46"/>
      <c r="P20" s="60">
        <v>23</v>
      </c>
      <c r="Q20" s="48"/>
      <c r="R20" s="48"/>
      <c r="S20" s="93"/>
      <c r="T20" s="46"/>
      <c r="U20" s="46"/>
      <c r="V20" s="60"/>
      <c r="W20" s="45"/>
      <c r="X20" s="46"/>
      <c r="Y20" s="60"/>
      <c r="Z20" s="47"/>
      <c r="AA20" s="46"/>
      <c r="AB20" s="60">
        <v>23</v>
      </c>
      <c r="AC20" s="47"/>
      <c r="AD20" s="46"/>
      <c r="AE20" s="60">
        <v>7</v>
      </c>
      <c r="AF20" s="47"/>
      <c r="AG20" s="46"/>
      <c r="AH20" s="60">
        <v>30</v>
      </c>
      <c r="AI20" s="47"/>
      <c r="AJ20" s="46"/>
      <c r="AK20" s="60"/>
      <c r="AL20" s="48"/>
      <c r="AM20" s="48"/>
      <c r="AN20" s="93"/>
      <c r="AO20" s="47"/>
      <c r="AP20" s="46"/>
      <c r="AQ20" s="94"/>
      <c r="AR20" s="66"/>
      <c r="AS20" s="62"/>
      <c r="AT20" s="70"/>
      <c r="AU20" s="62"/>
      <c r="AV20" s="66"/>
      <c r="AW20" s="70"/>
      <c r="AX20" s="62"/>
      <c r="AY20" s="81"/>
      <c r="AZ20" s="46"/>
      <c r="BA20" s="88"/>
      <c r="BB20" s="50"/>
    </row>
    <row r="22" spans="1:54">
      <c r="AR22" s="76" t="s">
        <v>81</v>
      </c>
      <c r="AS22" s="76">
        <f>SUM(AS3:AS20)</f>
        <v>22</v>
      </c>
      <c r="AT22" s="76"/>
      <c r="AU22" s="76">
        <f>SUM(AU3:AU20)</f>
        <v>22</v>
      </c>
      <c r="AV22" s="76">
        <f>SUM(AV3:AV20)</f>
        <v>582</v>
      </c>
      <c r="AW22" s="76">
        <f>SUM(AW3:AW20)</f>
        <v>582</v>
      </c>
    </row>
  </sheetData>
  <mergeCells count="6"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EE8-D5A8-C04B-A007-F639BB3A101B}">
  <sheetPr>
    <pageSetUpPr fitToPage="1"/>
  </sheetPr>
  <dimension ref="A1:BB25"/>
  <sheetViews>
    <sheetView zoomScale="85" zoomScaleNormal="85" workbookViewId="0">
      <pane xSplit="1" ySplit="2" topLeftCell="AE12" activePane="bottomRight" state="frozen"/>
      <selection pane="topRight" activeCell="B1" sqref="B1"/>
      <selection pane="bottomLeft" activeCell="A3" sqref="A3"/>
      <selection pane="bottomRight" activeCell="AG10" sqref="AG10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56</v>
      </c>
      <c r="B2" s="5"/>
      <c r="C2" s="6" t="str">
        <f>A3</f>
        <v>BG Fireflies</v>
      </c>
      <c r="D2" s="7"/>
      <c r="E2" s="8"/>
      <c r="F2" s="6" t="str">
        <f>A6</f>
        <v>CFX Hawks</v>
      </c>
      <c r="G2" s="7"/>
      <c r="H2" s="8"/>
      <c r="I2" s="6" t="str">
        <f>A9</f>
        <v>CFX Kites</v>
      </c>
      <c r="J2" s="7"/>
      <c r="K2" s="8"/>
      <c r="L2" s="6" t="str">
        <f>A12</f>
        <v>CFX Owls</v>
      </c>
      <c r="M2" s="7"/>
      <c r="N2" s="8"/>
      <c r="O2" s="6" t="str">
        <f>A15</f>
        <v>CFX Swallows</v>
      </c>
      <c r="P2" s="7"/>
      <c r="Q2" s="8"/>
      <c r="R2" s="6" t="str">
        <f>A18</f>
        <v>KCNC Minis</v>
      </c>
      <c r="S2" s="7"/>
      <c r="T2" s="10"/>
      <c r="U2" s="6" t="str">
        <f>A21</f>
        <v>Otford Comets</v>
      </c>
      <c r="V2" s="9"/>
      <c r="W2" s="5"/>
      <c r="X2" s="6" t="str">
        <f>A3</f>
        <v>BG Fireflies</v>
      </c>
      <c r="Y2" s="7"/>
      <c r="Z2" s="8"/>
      <c r="AA2" s="6" t="str">
        <f>A6</f>
        <v>CFX Hawks</v>
      </c>
      <c r="AB2" s="7"/>
      <c r="AC2" s="8"/>
      <c r="AD2" s="6" t="str">
        <f>A9</f>
        <v>CFX Kites</v>
      </c>
      <c r="AE2" s="7"/>
      <c r="AF2" s="8"/>
      <c r="AG2" s="6" t="str">
        <f>A12</f>
        <v>CFX Owls</v>
      </c>
      <c r="AH2" s="7"/>
      <c r="AI2" s="8"/>
      <c r="AJ2" s="6" t="str">
        <f>A15</f>
        <v>CFX Swallows</v>
      </c>
      <c r="AK2" s="7"/>
      <c r="AL2" s="8"/>
      <c r="AM2" s="6" t="s">
        <v>91</v>
      </c>
      <c r="AN2" s="7"/>
      <c r="AO2" s="8"/>
      <c r="AP2" s="6" t="str">
        <f>A21</f>
        <v>Otford Comets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61</v>
      </c>
      <c r="B3" s="12"/>
      <c r="C3" s="13"/>
      <c r="D3" s="14"/>
      <c r="E3" s="52">
        <v>1</v>
      </c>
      <c r="F3" s="15"/>
      <c r="G3" s="15"/>
      <c r="H3" s="56">
        <v>3</v>
      </c>
      <c r="I3" s="16"/>
      <c r="J3" s="57"/>
      <c r="K3" s="56">
        <v>5</v>
      </c>
      <c r="L3" s="16"/>
      <c r="M3" s="57"/>
      <c r="N3" s="56">
        <v>4</v>
      </c>
      <c r="O3" s="16"/>
      <c r="P3" s="57"/>
      <c r="Q3" s="56">
        <v>1</v>
      </c>
      <c r="R3" s="16"/>
      <c r="S3" s="57"/>
      <c r="T3" s="92"/>
      <c r="U3" s="16"/>
      <c r="V3" s="17"/>
      <c r="W3" s="71"/>
      <c r="X3" s="34"/>
      <c r="Y3" s="35"/>
      <c r="Z3" s="55">
        <v>4</v>
      </c>
      <c r="AC3" s="55"/>
      <c r="AE3" s="33"/>
      <c r="AF3" s="55"/>
      <c r="AH3" s="33"/>
      <c r="AI3" s="55"/>
      <c r="AK3" s="33"/>
      <c r="AL3" s="55">
        <v>7</v>
      </c>
      <c r="AN3" s="33"/>
      <c r="AO3" s="55">
        <v>4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0</v>
      </c>
      <c r="G4" s="22"/>
      <c r="H4" s="21"/>
      <c r="I4" s="22">
        <f t="shared" ref="I4" si="1">IF(ISBLANK(H3),"",IF(H3="W",5,IF(H3="L",0,IF(H3&gt;J5,5,IF(H3=J5,3,IF(H3&gt;J5-4,2,IF(H3&gt;=J5/2,1,0)))))))</f>
        <v>0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>
        <f t="shared" ref="R4" si="4">IF(ISBLANK(Q3),"",IF(Q3="W",5,IF(Q3="L",0,IF(Q3&gt;S5,5,IF(Q3=S5,3,IF(Q3&gt;S5-4,2,IF(Q3&gt;=S5/2,1,0)))))))</f>
        <v>0</v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0</v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>
        <f t="shared" ref="AM4" si="10">IF(ISBLANK(AL3),"",IF(AL3="W",5,IF(AL3="L",0,IF(AL3&gt;AN5,5,IF(AL3=AN5,3,IF(AL3&gt;AN5-4,2,IF(AL3&gt;=AN5/2,1,0)))))))</f>
        <v>0</v>
      </c>
      <c r="AN4" s="23"/>
      <c r="AO4" s="21"/>
      <c r="AP4" s="22">
        <v>5</v>
      </c>
      <c r="AQ4" s="24"/>
      <c r="AR4" s="64">
        <f>12-(COUNTBLANK(B4:AQ4)-30)</f>
        <v>8</v>
      </c>
      <c r="AS4" s="23">
        <f>COUNTIF(B4:AQ4,5)</f>
        <v>1</v>
      </c>
      <c r="AT4" s="68">
        <f>COUNTIF(B4:AQ4,3)</f>
        <v>0</v>
      </c>
      <c r="AU4" s="23">
        <f>AR4-AS4-AT4</f>
        <v>7</v>
      </c>
      <c r="AV4" s="64">
        <f>SUM(B3:AQ3)</f>
        <v>29</v>
      </c>
      <c r="AW4" s="68">
        <f>SUM(B5:AQ5)</f>
        <v>154</v>
      </c>
      <c r="AX4" s="23">
        <f>AV4-AW4</f>
        <v>-125</v>
      </c>
      <c r="AY4" s="78">
        <f>AV4/AW4</f>
        <v>0.18831168831168832</v>
      </c>
      <c r="AZ4" s="51"/>
      <c r="BA4" s="85">
        <f>SUM(B4:AQ4)+AZ4</f>
        <v>5</v>
      </c>
      <c r="BB4" s="24">
        <f>RANK(BA4,$BA$3:$BA$23,0)</f>
        <v>6</v>
      </c>
    </row>
    <row r="5" spans="1:54" ht="24.95" customHeight="1">
      <c r="A5" s="106"/>
      <c r="B5" s="26"/>
      <c r="C5" s="27"/>
      <c r="D5" s="28"/>
      <c r="E5" s="29"/>
      <c r="F5" s="30"/>
      <c r="G5" s="54">
        <v>25</v>
      </c>
      <c r="H5" s="29"/>
      <c r="I5" s="30"/>
      <c r="J5" s="58">
        <v>23</v>
      </c>
      <c r="K5" s="29"/>
      <c r="L5" s="30"/>
      <c r="M5" s="58">
        <v>19</v>
      </c>
      <c r="N5" s="29"/>
      <c r="O5" s="30"/>
      <c r="P5" s="58">
        <v>14</v>
      </c>
      <c r="Q5" s="29"/>
      <c r="R5" s="30"/>
      <c r="S5" s="58">
        <v>9</v>
      </c>
      <c r="T5" s="30"/>
      <c r="U5" s="30"/>
      <c r="V5" s="53"/>
      <c r="W5" s="26"/>
      <c r="X5" s="27"/>
      <c r="Y5" s="28"/>
      <c r="Z5" s="29"/>
      <c r="AA5" s="30"/>
      <c r="AB5" s="54">
        <v>28</v>
      </c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>
        <v>23</v>
      </c>
      <c r="AO5" s="29"/>
      <c r="AP5" s="30"/>
      <c r="AQ5" s="53">
        <v>13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58</v>
      </c>
      <c r="B6" s="59">
        <v>25</v>
      </c>
      <c r="C6" s="16"/>
      <c r="D6" s="57"/>
      <c r="E6" s="34"/>
      <c r="F6" s="34"/>
      <c r="G6" s="35"/>
      <c r="H6" s="55">
        <v>9</v>
      </c>
      <c r="K6" s="56">
        <v>17</v>
      </c>
      <c r="L6" s="16"/>
      <c r="M6" s="57"/>
      <c r="N6" s="56">
        <v>20</v>
      </c>
      <c r="O6" s="16"/>
      <c r="P6" s="57"/>
      <c r="Q6" s="56"/>
      <c r="R6" s="16"/>
      <c r="S6" s="57"/>
      <c r="T6" s="92">
        <v>13</v>
      </c>
      <c r="U6" s="16"/>
      <c r="V6" s="17"/>
      <c r="W6" s="59">
        <v>28</v>
      </c>
      <c r="X6" s="16"/>
      <c r="Y6" s="57"/>
      <c r="Z6" s="34"/>
      <c r="AA6" s="34"/>
      <c r="AB6" s="35"/>
      <c r="AC6" s="55"/>
      <c r="AF6" s="56"/>
      <c r="AG6" s="16"/>
      <c r="AH6" s="57"/>
      <c r="AI6" s="56">
        <v>24</v>
      </c>
      <c r="AJ6" s="16"/>
      <c r="AK6" s="57"/>
      <c r="AL6" s="56">
        <v>16</v>
      </c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>
        <f t="shared" ref="C7" si="11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v>0</v>
      </c>
      <c r="J7" s="22"/>
      <c r="K7" s="21"/>
      <c r="L7" s="22">
        <f t="shared" ref="L7" si="12">IF(ISBLANK(K6),"",IF(K6="W",5,IF(K6="L",0,IF(K6&gt;M8,5,IF(K6=M8,3,IF(K6&gt;M8-4,2,IF(K6&gt;=M8/2,1,0)))))))</f>
        <v>5</v>
      </c>
      <c r="M7" s="23"/>
      <c r="N7" s="21"/>
      <c r="O7" s="22">
        <f t="shared" ref="O7" si="13">IF(ISBLANK(N6),"",IF(N6="W",5,IF(N6="L",0,IF(N6&gt;P8,5,IF(N6=P8,3,IF(N6&gt;P8-4,2,IF(N6&gt;=P8/2,1,0)))))))</f>
        <v>5</v>
      </c>
      <c r="P7" s="23"/>
      <c r="Q7" s="21"/>
      <c r="R7" s="22" t="str">
        <f t="shared" ref="R7" si="14">IF(ISBLANK(Q6),"",IF(Q6="W",5,IF(Q6="L",0,IF(Q6&gt;S8,5,IF(Q6=S8,3,IF(Q6&gt;S8-4,2,IF(Q6&gt;=S8/2,1,0)))))))</f>
        <v/>
      </c>
      <c r="S7" s="23"/>
      <c r="T7" s="22"/>
      <c r="U7" s="22">
        <f t="shared" ref="U7" si="15">IF(ISBLANK(T6),"",IF(T6="W",5,IF(T6="L",0,IF(T6&gt;V8,5,IF(T6=V8,3,IF(T6&gt;V8-4,2,IF(T6&gt;=V8/2,1,0)))))))</f>
        <v>5</v>
      </c>
      <c r="V7" s="24"/>
      <c r="W7" s="25"/>
      <c r="X7" s="22">
        <f t="shared" ref="X7" si="16">IF(ISBLANK(W6),"",IF(W6="W",5,IF(W6="L",0,IF(W6&gt;Y8,5,IF(W6=Y8,3,IF(W6&gt;Y8-4,2,IF(W6&gt;=Y8/2,1,0)))))))</f>
        <v>5</v>
      </c>
      <c r="Y7" s="23"/>
      <c r="Z7" s="19"/>
      <c r="AA7" s="19"/>
      <c r="AB7" s="20"/>
      <c r="AC7" s="21"/>
      <c r="AD7" s="22"/>
      <c r="AE7" s="22"/>
      <c r="AF7" s="21"/>
      <c r="AG7" s="22" t="str">
        <f t="shared" ref="AG7" si="17">IF(ISBLANK(AF6),"",IF(AF6="W",5,IF(AF6="L",0,IF(AF6&gt;AH8,5,IF(AF6=AH8,3,IF(AF6&gt;AH8-4,2,IF(AF6&gt;=AH8/2,1,0)))))))</f>
        <v/>
      </c>
      <c r="AH7" s="23"/>
      <c r="AI7" s="21"/>
      <c r="AJ7" s="22">
        <f t="shared" ref="AJ7" si="18">IF(ISBLANK(AI6),"",IF(AI6="W",5,IF(AI6="L",0,IF(AI6&gt;AK8,5,IF(AI6=AK8,3,IF(AI6&gt;AK8-4,2,IF(AI6&gt;=AK8/2,1,0)))))))</f>
        <v>5</v>
      </c>
      <c r="AK7" s="23"/>
      <c r="AL7" s="21"/>
      <c r="AM7" s="22">
        <f t="shared" ref="AM7" si="19">IF(ISBLANK(AL6),"",IF(AL6="W",5,IF(AL6="L",0,IF(AL6&gt;AN8,5,IF(AL6=AN8,3,IF(AL6&gt;AN8-4,2,IF(AL6&gt;=AN8/2,1,0)))))))</f>
        <v>5</v>
      </c>
      <c r="AN7" s="23"/>
      <c r="AO7" s="21"/>
      <c r="AP7" s="22" t="str">
        <f t="shared" ref="AP7" si="20">IF(ISBLANK(AO6),"",IF(AO6="W",5,IF(AO6="L",0,IF(AO6&gt;AQ8,5,IF(AO6=AQ8,3,IF(AO6&gt;AQ8-4,2,IF(AO6&gt;=AQ8/2,1,0)))))))</f>
        <v/>
      </c>
      <c r="AQ7" s="24"/>
      <c r="AR7" s="64">
        <f>12-(COUNTBLANK(B7:AQ7)-30)</f>
        <v>8</v>
      </c>
      <c r="AS7" s="23">
        <f>COUNTIF(B7:AQ7,5)</f>
        <v>7</v>
      </c>
      <c r="AT7" s="68">
        <f>COUNTIF(B7:AQ7,3)</f>
        <v>0</v>
      </c>
      <c r="AU7" s="23">
        <f>AR7-AS7-AT7</f>
        <v>1</v>
      </c>
      <c r="AV7" s="64">
        <f>SUM(B6:AQ6)</f>
        <v>152</v>
      </c>
      <c r="AW7" s="68">
        <f>SUM(B8:AQ8)</f>
        <v>63</v>
      </c>
      <c r="AX7" s="23">
        <f>AV7-AW7</f>
        <v>89</v>
      </c>
      <c r="AY7" s="78">
        <f>AV7/AW7</f>
        <v>2.4126984126984126</v>
      </c>
      <c r="AZ7" s="51"/>
      <c r="BA7" s="85">
        <f>SUM(B7:AQ7)+AZ7</f>
        <v>35</v>
      </c>
      <c r="BB7" s="24">
        <f>RANK(BA7,$BA$3:$BA$23,0)</f>
        <v>2</v>
      </c>
    </row>
    <row r="8" spans="1:54" ht="24.95" customHeight="1">
      <c r="A8" s="106"/>
      <c r="B8" s="31"/>
      <c r="C8" s="30"/>
      <c r="D8" s="58">
        <v>1</v>
      </c>
      <c r="E8" s="27"/>
      <c r="F8" s="27"/>
      <c r="G8" s="28"/>
      <c r="H8" s="29"/>
      <c r="I8" s="30"/>
      <c r="J8" s="54">
        <v>20</v>
      </c>
      <c r="K8" s="29"/>
      <c r="L8" s="30"/>
      <c r="M8" s="58">
        <v>12</v>
      </c>
      <c r="N8" s="29"/>
      <c r="O8" s="30"/>
      <c r="P8" s="58">
        <v>12</v>
      </c>
      <c r="Q8" s="29"/>
      <c r="R8" s="30"/>
      <c r="S8" s="58"/>
      <c r="T8" s="30"/>
      <c r="U8" s="30"/>
      <c r="V8" s="53">
        <v>3</v>
      </c>
      <c r="W8" s="31"/>
      <c r="X8" s="30"/>
      <c r="Y8" s="58">
        <v>4</v>
      </c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>
        <v>5</v>
      </c>
      <c r="AL8" s="29"/>
      <c r="AM8" s="30"/>
      <c r="AN8" s="58">
        <v>6</v>
      </c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63</v>
      </c>
      <c r="B9" s="59">
        <v>23</v>
      </c>
      <c r="C9" s="16"/>
      <c r="D9" s="57"/>
      <c r="E9" s="56">
        <v>20</v>
      </c>
      <c r="F9" s="16"/>
      <c r="G9" s="57"/>
      <c r="H9" s="37"/>
      <c r="I9" s="37"/>
      <c r="J9" s="38"/>
      <c r="K9" s="56">
        <v>12</v>
      </c>
      <c r="L9" s="16"/>
      <c r="M9" s="57"/>
      <c r="N9" s="56"/>
      <c r="O9" s="16"/>
      <c r="P9" s="57"/>
      <c r="Q9" s="56">
        <v>12</v>
      </c>
      <c r="R9" s="16"/>
      <c r="S9" s="57"/>
      <c r="T9" s="92">
        <v>23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>
        <v>13</v>
      </c>
      <c r="AG9" s="16"/>
      <c r="AH9" s="57"/>
      <c r="AI9" s="56">
        <v>27</v>
      </c>
      <c r="AJ9" s="16"/>
      <c r="AK9" s="57"/>
      <c r="AL9" s="56">
        <v>12</v>
      </c>
      <c r="AM9" s="16"/>
      <c r="AN9" s="57"/>
      <c r="AO9" s="56">
        <v>28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f t="shared" ref="C10" si="21">IF(ISBLANK(B9),"",IF(B9="W",5,IF(B9="L",0,IF(B9&gt;D11,5,IF(B9=D11,3,IF(B9&gt;D11-4,2,IF(B9&gt;=D11/2,1,0)))))))</f>
        <v>5</v>
      </c>
      <c r="D10" s="23"/>
      <c r="E10" s="21"/>
      <c r="F10" s="22">
        <f t="shared" ref="F10" si="22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3">IF(ISBLANK(K9),"",IF(K9="W",5,IF(K9="L",0,IF(K9&gt;M11,5,IF(K9=M11,3,IF(K9&gt;M11-4,2,IF(K9&gt;=M11/2,1,0)))))))</f>
        <v>5</v>
      </c>
      <c r="M10" s="23"/>
      <c r="N10" s="21"/>
      <c r="O10" s="22" t="str">
        <f t="shared" ref="O10" si="24">IF(ISBLANK(N9),"",IF(N9="W",5,IF(N9="L",0,IF(N9&gt;P11,5,IF(N9=P11,3,IF(N9&gt;P11-4,2,IF(N9&gt;=P11/2,1,0)))))))</f>
        <v/>
      </c>
      <c r="P10" s="23"/>
      <c r="Q10" s="21"/>
      <c r="R10" s="22">
        <f t="shared" ref="R10" si="25">IF(ISBLANK(Q9),"",IF(Q9="W",5,IF(Q9="L",0,IF(Q9&gt;S11,5,IF(Q9=S11,3,IF(Q9&gt;S11-4,2,IF(Q9&gt;=S11/2,1,0)))))))</f>
        <v>5</v>
      </c>
      <c r="S10" s="23"/>
      <c r="T10" s="22"/>
      <c r="U10" s="22">
        <f t="shared" ref="U10" si="26">IF(ISBLANK(T9),"",IF(T9="W",5,IF(T9="L",0,IF(T9&gt;V11,5,IF(T9=V11,3,IF(T9&gt;V11-4,2,IF(T9&gt;=V11/2,1,0)))))))</f>
        <v>5</v>
      </c>
      <c r="V10" s="24"/>
      <c r="W10" s="25"/>
      <c r="X10" s="22" t="str">
        <f t="shared" ref="X10" si="27">IF(ISBLANK(W9),"",IF(W9="W",5,IF(W9="L",0,IF(W9&gt;Y11,5,IF(W9=Y11,3,IF(W9&gt;Y11-4,2,IF(W9&gt;=Y11/2,1,0)))))))</f>
        <v/>
      </c>
      <c r="Y10" s="23"/>
      <c r="Z10" s="21"/>
      <c r="AA10" s="22" t="str">
        <f t="shared" ref="AA10" si="28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>
        <f t="shared" ref="AG10" si="29">IF(ISBLANK(AF9),"",IF(AF9="W",5,IF(AF9="L",0,IF(AF9&gt;AH11,5,IF(AF9=AH11,3,IF(AF9&gt;AH11-4,2,IF(AF9&gt;=AH11/2,1,0)))))))</f>
        <v>5</v>
      </c>
      <c r="AH10" s="23"/>
      <c r="AI10" s="21"/>
      <c r="AJ10" s="22">
        <f t="shared" ref="AJ10" si="30">IF(ISBLANK(AI9),"",IF(AI9="W",5,IF(AI9="L",0,IF(AI9&gt;AK11,5,IF(AI9=AK11,3,IF(AI9&gt;AK11-4,2,IF(AI9&gt;=AK11/2,1,0)))))))</f>
        <v>5</v>
      </c>
      <c r="AL10" s="21"/>
      <c r="AM10" s="22">
        <f t="shared" ref="AM10" si="31">IF(ISBLANK(AL9),"",IF(AL9="W",5,IF(AL9="L",0,IF(AL9&gt;AN11,5,IF(AL9=AN11,3,IF(AL9&gt;AN11-4,2,IF(AL9&gt;=AN11/2,1,0)))))))</f>
        <v>5</v>
      </c>
      <c r="AN10" s="23"/>
      <c r="AO10" s="21"/>
      <c r="AP10" s="22">
        <f t="shared" ref="AP10" si="32">IF(ISBLANK(AO9),"",IF(AO9="W",5,IF(AO9="L",0,IF(AO9&gt;AQ11,5,IF(AO9=AQ11,3,IF(AO9&gt;AQ11-4,2,IF(AO9&gt;=AQ11/2,1,0)))))))</f>
        <v>5</v>
      </c>
      <c r="AQ10" s="24"/>
      <c r="AR10" s="64">
        <f>12-(COUNTBLANK(B10:AQ10)-30)</f>
        <v>9</v>
      </c>
      <c r="AS10" s="23">
        <f>COUNTIF(B10:AQ10,5)</f>
        <v>9</v>
      </c>
      <c r="AT10" s="68">
        <f>COUNTIF(B10:AQ10,3)</f>
        <v>0</v>
      </c>
      <c r="AU10" s="23">
        <f>AR10-AS10-AT10</f>
        <v>0</v>
      </c>
      <c r="AV10" s="64">
        <f>SUM(B9:AQ9)</f>
        <v>170</v>
      </c>
      <c r="AW10" s="68">
        <f>SUM(B11:AQ11)</f>
        <v>51</v>
      </c>
      <c r="AX10" s="23">
        <f>AV10-AW10</f>
        <v>119</v>
      </c>
      <c r="AY10" s="78">
        <f>AV10/AW10</f>
        <v>3.3333333333333335</v>
      </c>
      <c r="AZ10" s="51"/>
      <c r="BA10" s="85">
        <f>SUM(B10:AQ10)+AZ10</f>
        <v>45</v>
      </c>
      <c r="BB10" s="24">
        <f>RANK(BA10,$BA$3:$BA$23,0)</f>
        <v>1</v>
      </c>
    </row>
    <row r="11" spans="1:54" ht="24.95" customHeight="1">
      <c r="A11" s="106"/>
      <c r="B11" s="31"/>
      <c r="C11" s="30"/>
      <c r="D11" s="58">
        <v>3</v>
      </c>
      <c r="E11" s="29"/>
      <c r="F11" s="30"/>
      <c r="G11" s="58">
        <v>9</v>
      </c>
      <c r="H11" s="41"/>
      <c r="I11" s="41"/>
      <c r="J11" s="42"/>
      <c r="K11" s="29"/>
      <c r="L11" s="30"/>
      <c r="M11" s="58">
        <v>10</v>
      </c>
      <c r="N11" s="29"/>
      <c r="O11" s="30"/>
      <c r="P11" s="58"/>
      <c r="Q11" s="29"/>
      <c r="R11" s="30"/>
      <c r="S11" s="58">
        <v>5</v>
      </c>
      <c r="T11" s="30"/>
      <c r="U11" s="30"/>
      <c r="V11" s="53">
        <v>1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>
        <v>8</v>
      </c>
      <c r="AI11" s="29"/>
      <c r="AJ11" s="30"/>
      <c r="AK11" s="58">
        <v>8</v>
      </c>
      <c r="AL11" s="29"/>
      <c r="AM11" s="30"/>
      <c r="AN11" s="58">
        <v>5</v>
      </c>
      <c r="AO11" s="29"/>
      <c r="AP11" s="30"/>
      <c r="AQ11" s="53">
        <v>2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59</v>
      </c>
      <c r="B12" s="59">
        <v>19</v>
      </c>
      <c r="C12" s="16"/>
      <c r="D12" s="57"/>
      <c r="E12" s="56">
        <v>12</v>
      </c>
      <c r="F12" s="16"/>
      <c r="G12" s="57"/>
      <c r="H12" s="56">
        <v>10</v>
      </c>
      <c r="I12" s="16"/>
      <c r="J12" s="57"/>
      <c r="K12" s="37"/>
      <c r="L12" s="37"/>
      <c r="M12" s="38"/>
      <c r="N12" s="56">
        <v>12</v>
      </c>
      <c r="O12" s="16" t="s">
        <v>82</v>
      </c>
      <c r="P12" s="57"/>
      <c r="Q12" s="56">
        <v>14</v>
      </c>
      <c r="R12" s="16"/>
      <c r="S12" s="57"/>
      <c r="T12" s="92">
        <v>24</v>
      </c>
      <c r="U12" s="16"/>
      <c r="V12" s="17"/>
      <c r="W12" s="59"/>
      <c r="X12" s="16"/>
      <c r="Y12" s="57"/>
      <c r="Z12" s="56"/>
      <c r="AA12" s="16"/>
      <c r="AB12" s="57"/>
      <c r="AC12" s="56">
        <v>8</v>
      </c>
      <c r="AD12" s="16"/>
      <c r="AE12" s="57"/>
      <c r="AF12" s="37"/>
      <c r="AG12" s="37"/>
      <c r="AH12" s="38"/>
      <c r="AI12" s="56">
        <v>16</v>
      </c>
      <c r="AJ12" s="16"/>
      <c r="AK12" s="57"/>
      <c r="AL12" s="56">
        <v>10</v>
      </c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3">IF(ISBLANK(B12),"",IF(B12="W",5,IF(B12="L",0,IF(B12&gt;D14,5,IF(B12=D14,3,IF(B12&gt;D14-4,2,IF(B12&gt;=D14/2,1,0)))))))</f>
        <v>5</v>
      </c>
      <c r="D13" s="23"/>
      <c r="E13" s="21"/>
      <c r="F13" s="22">
        <f t="shared" ref="F13" si="34">IF(ISBLANK(E12),"",IF(E12="W",5,IF(E12="L",0,IF(E12&gt;G14,5,IF(E12=G14,3,IF(E12&gt;G14-4,2,IF(E12&gt;=G14/2,1,0)))))))</f>
        <v>1</v>
      </c>
      <c r="G13" s="23"/>
      <c r="H13" s="21"/>
      <c r="I13" s="22">
        <f t="shared" ref="I13" si="35">IF(ISBLANK(H12),"",IF(H12="W",5,IF(H12="L",0,IF(H12&gt;J14,5,IF(H12=J14,3,IF(H12&gt;J14-4,2,IF(H12&gt;=J14/2,1,0)))))))</f>
        <v>2</v>
      </c>
      <c r="J13" s="23"/>
      <c r="K13" s="39"/>
      <c r="L13" s="39"/>
      <c r="M13" s="40"/>
      <c r="N13" s="21"/>
      <c r="O13" s="22">
        <v>0</v>
      </c>
      <c r="P13" s="23"/>
      <c r="Q13" s="21"/>
      <c r="R13" s="22">
        <f t="shared" ref="R13" si="36">IF(ISBLANK(Q12),"",IF(Q12="W",5,IF(Q12="L",0,IF(Q12&gt;S14,5,IF(Q12=S14,3,IF(Q12&gt;S14-4,2,IF(Q12&gt;=S14/2,1,0)))))))</f>
        <v>5</v>
      </c>
      <c r="S13" s="23"/>
      <c r="T13" s="22"/>
      <c r="U13" s="22">
        <f t="shared" ref="U13" si="37">IF(ISBLANK(T12),"",IF(T12="W",5,IF(T12="L",0,IF(T12&gt;V14,5,IF(T12=V14,3,IF(T12&gt;V14-4,2,IF(T12&gt;=V14/2,1,0)))))))</f>
        <v>5</v>
      </c>
      <c r="V13" s="24"/>
      <c r="W13" s="25"/>
      <c r="X13" s="22" t="str">
        <f t="shared" ref="X13" si="38">IF(ISBLANK(W12),"",IF(W12="W",5,IF(W12="L",0,IF(W12&gt;Y14,5,IF(W12=Y14,3,IF(W12&gt;Y14-4,2,IF(W12&gt;=Y14/2,1,0)))))))</f>
        <v/>
      </c>
      <c r="Y13" s="23"/>
      <c r="Z13" s="21"/>
      <c r="AA13" s="22" t="str">
        <f t="shared" ref="AA13" si="39">IF(ISBLANK(Z12),"",IF(Z12="W",5,IF(Z12="L",0,IF(Z12&gt;AB14,5,IF(Z12=AB14,3,IF(Z12&gt;AB14-4,2,IF(Z12&gt;=AB14/2,1,0)))))))</f>
        <v/>
      </c>
      <c r="AB13" s="23"/>
      <c r="AC13" s="21"/>
      <c r="AD13" s="22">
        <f t="shared" ref="AD13" si="40">IF(ISBLANK(AC12),"",IF(AC12="W",5,IF(AC12="L",0,IF(AC12&gt;AE14,5,IF(AC12=AE14,3,IF(AC12&gt;AE14-4,2,IF(AC12&gt;=AE14/2,1,0)))))))</f>
        <v>1</v>
      </c>
      <c r="AE13" s="23"/>
      <c r="AF13" s="39"/>
      <c r="AG13" s="39"/>
      <c r="AH13" s="40"/>
      <c r="AI13" s="21"/>
      <c r="AJ13" s="22">
        <f t="shared" ref="AJ13" si="41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2">IF(ISBLANK(AL12),"",IF(AL12="W",5,IF(AL12="L",0,IF(AL12&gt;AN14,5,IF(AL12=AN14,3,IF(AL12&gt;AN14-4,2,IF(AL12&gt;=AN14/2,1,0)))))))</f>
        <v>5</v>
      </c>
      <c r="AN13" s="23"/>
      <c r="AO13" s="21"/>
      <c r="AP13" s="22" t="str">
        <f t="shared" ref="AP13" si="43">IF(ISBLANK(AO12),"",IF(AO12="W",5,IF(AO12="L",0,IF(AO12&gt;AQ14,5,IF(AO12=AQ14,3,IF(AO12&gt;AQ14-4,2,IF(AO12&gt;=AQ14/2,1,0)))))))</f>
        <v/>
      </c>
      <c r="AQ13" s="24"/>
      <c r="AR13" s="64">
        <f>12-(COUNTBLANK(B13:AQ13)-30)</f>
        <v>9</v>
      </c>
      <c r="AS13" s="23">
        <f>COUNTIF(B13:AQ13,5)</f>
        <v>5</v>
      </c>
      <c r="AT13" s="68">
        <f>COUNTIF(B13:AQ13,3)</f>
        <v>0</v>
      </c>
      <c r="AU13" s="23">
        <f>AR13-AS13-AT13</f>
        <v>4</v>
      </c>
      <c r="AV13" s="64">
        <f>SUM(B12:AQ12)</f>
        <v>125</v>
      </c>
      <c r="AW13" s="68">
        <f>SUM(B14:AQ14)</f>
        <v>81</v>
      </c>
      <c r="AX13" s="23">
        <f>AV13-AW13</f>
        <v>44</v>
      </c>
      <c r="AY13" s="78">
        <f>AV13/AW13</f>
        <v>1.5432098765432098</v>
      </c>
      <c r="AZ13" s="51"/>
      <c r="BA13" s="85">
        <f>SUM(B13:AQ13)+AZ13</f>
        <v>29</v>
      </c>
      <c r="BB13" s="24">
        <f>RANK(BA13,$BA$3:$BA$23,0)</f>
        <v>3</v>
      </c>
    </row>
    <row r="14" spans="1:54" ht="24.95" customHeight="1">
      <c r="A14" s="106"/>
      <c r="B14" s="31"/>
      <c r="C14" s="30"/>
      <c r="D14" s="58">
        <v>5</v>
      </c>
      <c r="E14" s="29"/>
      <c r="F14" s="30"/>
      <c r="G14" s="58">
        <v>17</v>
      </c>
      <c r="H14" s="29"/>
      <c r="I14" s="30"/>
      <c r="J14" s="58">
        <v>12</v>
      </c>
      <c r="K14" s="41"/>
      <c r="L14" s="41"/>
      <c r="M14" s="42"/>
      <c r="N14" s="29"/>
      <c r="O14" s="30"/>
      <c r="P14" s="58">
        <v>11</v>
      </c>
      <c r="Q14" s="29"/>
      <c r="R14" s="30"/>
      <c r="S14" s="58">
        <v>5</v>
      </c>
      <c r="T14" s="30"/>
      <c r="U14" s="30"/>
      <c r="V14" s="53">
        <v>1</v>
      </c>
      <c r="W14" s="31"/>
      <c r="X14" s="30"/>
      <c r="Y14" s="58"/>
      <c r="Z14" s="29"/>
      <c r="AA14" s="30"/>
      <c r="AB14" s="58"/>
      <c r="AC14" s="29"/>
      <c r="AD14" s="30"/>
      <c r="AE14" s="58">
        <v>13</v>
      </c>
      <c r="AF14" s="41"/>
      <c r="AG14" s="41"/>
      <c r="AH14" s="42"/>
      <c r="AI14" s="29"/>
      <c r="AJ14" s="30"/>
      <c r="AK14" s="58">
        <v>12</v>
      </c>
      <c r="AL14" s="29"/>
      <c r="AM14" s="30"/>
      <c r="AN14" s="58">
        <v>5</v>
      </c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60</v>
      </c>
      <c r="B15" s="59">
        <v>14</v>
      </c>
      <c r="C15" s="16"/>
      <c r="D15" s="57"/>
      <c r="E15" s="56">
        <v>12</v>
      </c>
      <c r="F15" s="16"/>
      <c r="G15" s="57"/>
      <c r="H15" s="56"/>
      <c r="I15" s="16"/>
      <c r="J15" s="57"/>
      <c r="K15" s="56">
        <v>11</v>
      </c>
      <c r="L15" s="16"/>
      <c r="M15" s="57"/>
      <c r="N15" s="90"/>
      <c r="O15" s="90"/>
      <c r="P15" s="91"/>
      <c r="Q15" s="56">
        <v>5</v>
      </c>
      <c r="R15" s="16"/>
      <c r="S15" s="57"/>
      <c r="T15" s="92">
        <v>16</v>
      </c>
      <c r="U15" s="16"/>
      <c r="V15" s="17"/>
      <c r="W15" s="59"/>
      <c r="X15" s="16"/>
      <c r="Y15" s="57"/>
      <c r="Z15" s="56">
        <v>5</v>
      </c>
      <c r="AA15" s="16"/>
      <c r="AB15" s="57"/>
      <c r="AC15" s="56">
        <v>8</v>
      </c>
      <c r="AD15" s="16"/>
      <c r="AE15" s="57"/>
      <c r="AF15" s="56">
        <v>12</v>
      </c>
      <c r="AG15" s="16"/>
      <c r="AH15" s="57"/>
      <c r="AI15" s="37"/>
      <c r="AJ15" s="37"/>
      <c r="AK15" s="38"/>
      <c r="AL15" s="56"/>
      <c r="AM15" s="16"/>
      <c r="AN15" s="57"/>
      <c r="AO15" s="56">
        <v>19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>
        <f t="shared" ref="C16" si="44">IF(ISBLANK(B15),"",IF(B15="W",5,IF(B15="L",0,IF(B15&gt;D17,5,IF(B15=D17,3,IF(B15&gt;D17-4,2,IF(B15&gt;=D17/2,1,0)))))))</f>
        <v>5</v>
      </c>
      <c r="D16" s="23"/>
      <c r="E16" s="21"/>
      <c r="F16" s="22">
        <f t="shared" ref="F16" si="45">IF(ISBLANK(E15),"",IF(E15="W",5,IF(E15="L",0,IF(E15&gt;G17,5,IF(E15=G17,3,IF(E15&gt;G17-4,2,IF(E15&gt;=G17/2,1,0)))))))</f>
        <v>1</v>
      </c>
      <c r="G16" s="23"/>
      <c r="H16" s="21"/>
      <c r="I16" s="22" t="str">
        <f t="shared" ref="I16" si="46">IF(ISBLANK(H15),"",IF(H15="W",5,IF(H15="L",0,IF(H15&gt;J17,5,IF(H15=J17,3,IF(H15&gt;J17-4,2,IF(H15&gt;=J17/2,1,0)))))))</f>
        <v/>
      </c>
      <c r="J16" s="23"/>
      <c r="K16" s="21"/>
      <c r="L16" s="22">
        <v>5</v>
      </c>
      <c r="M16" s="23"/>
      <c r="N16" s="39"/>
      <c r="O16" s="39"/>
      <c r="P16" s="40"/>
      <c r="Q16" s="21"/>
      <c r="R16" s="22">
        <v>5</v>
      </c>
      <c r="S16" s="23"/>
      <c r="T16" s="22"/>
      <c r="U16" s="22">
        <f t="shared" ref="U16" si="47">IF(ISBLANK(T15),"",IF(T15="W",5,IF(T15="L",0,IF(T15&gt;V17,5,IF(T15=V17,3,IF(T15&gt;V17-4,2,IF(T15&gt;=V17/2,1,0)))))))</f>
        <v>5</v>
      </c>
      <c r="V16" s="24"/>
      <c r="W16" s="25"/>
      <c r="X16" s="22" t="str">
        <f t="shared" ref="X16" si="48">IF(ISBLANK(W15),"",IF(W15="W",5,IF(W15="L",0,IF(W15&gt;Y17,5,IF(W15=Y17,3,IF(W15&gt;Y17-4,2,IF(W15&gt;=Y17/2,1,0)))))))</f>
        <v/>
      </c>
      <c r="Y16" s="23"/>
      <c r="Z16" s="21"/>
      <c r="AA16" s="22">
        <f t="shared" ref="AA16" si="49">IF(ISBLANK(Z15),"",IF(Z15="W",5,IF(Z15="L",0,IF(Z15&gt;AB17,5,IF(Z15=AB17,3,IF(Z15&gt;AB17-4,2,IF(Z15&gt;=AB17/2,1,0)))))))</f>
        <v>0</v>
      </c>
      <c r="AB16" s="23"/>
      <c r="AC16" s="21"/>
      <c r="AD16" s="22">
        <f t="shared" ref="AD16" si="50">IF(ISBLANK(AC15),"",IF(AC15="W",5,IF(AC15="L",0,IF(AC15&gt;AE17,5,IF(AC15=AE17,3,IF(AC15&gt;AE17-4,2,IF(AC15&gt;=AE17/2,1,0)))))))</f>
        <v>0</v>
      </c>
      <c r="AE16" s="23"/>
      <c r="AF16" s="21"/>
      <c r="AG16" s="22">
        <f t="shared" ref="AG16" si="51">IF(ISBLANK(AF15),"",IF(AF15="W",5,IF(AF15="L",0,IF(AF15&gt;AH17,5,IF(AF15=AH17,3,IF(AF15&gt;AH17-4,2,IF(AF15&gt;=AH17/2,1,0)))))))</f>
        <v>1</v>
      </c>
      <c r="AH16" s="23"/>
      <c r="AI16" s="39"/>
      <c r="AJ16" s="39"/>
      <c r="AK16" s="40"/>
      <c r="AL16" s="21"/>
      <c r="AM16" s="22" t="str">
        <f t="shared" ref="AM16" si="52">IF(ISBLANK(AL15),"",IF(AL15="W",5,IF(AL15="L",0,IF(AL15&gt;AN17,5,IF(AL15=AN17,3,IF(AL15&gt;AN17-4,2,IF(AL15&gt;=AN17/2,1,0)))))))</f>
        <v/>
      </c>
      <c r="AN16" s="23"/>
      <c r="AO16" s="21"/>
      <c r="AP16" s="22">
        <f t="shared" ref="AP16" si="53">IF(ISBLANK(AO15),"",IF(AO15="W",5,IF(AO15="L",0,IF(AO15&gt;AQ17,5,IF(AO15=AQ17,3,IF(AO15&gt;AQ17-4,2,IF(AO15&gt;=AQ17/2,1,0)))))))</f>
        <v>5</v>
      </c>
      <c r="AQ16" s="24"/>
      <c r="AR16" s="64">
        <f>12-(COUNTBLANK(B16:AQ16)-30)</f>
        <v>9</v>
      </c>
      <c r="AS16" s="23">
        <f>COUNTIF(B16:AQ16,5)</f>
        <v>5</v>
      </c>
      <c r="AT16" s="68">
        <f>COUNTIF(B16:AQ16,3)</f>
        <v>0</v>
      </c>
      <c r="AU16" s="23">
        <f>AR16-AS16-AT16</f>
        <v>4</v>
      </c>
      <c r="AV16" s="64">
        <f>SUM(B15:AQ15)</f>
        <v>102</v>
      </c>
      <c r="AW16" s="68">
        <f>SUM(B17:AQ17)</f>
        <v>115</v>
      </c>
      <c r="AX16" s="23">
        <f>AV16-AW16</f>
        <v>-13</v>
      </c>
      <c r="AY16" s="78">
        <f>AV16/AW16</f>
        <v>0.88695652173913042</v>
      </c>
      <c r="AZ16" s="51"/>
      <c r="BA16" s="85">
        <f>SUM(B16:AQ16)+AZ16</f>
        <v>27</v>
      </c>
      <c r="BB16" s="24">
        <f>RANK(BA16,$BA$3:$BA$23,0)</f>
        <v>4</v>
      </c>
    </row>
    <row r="17" spans="1:54" ht="24.95" customHeight="1">
      <c r="A17" s="106"/>
      <c r="B17" s="31"/>
      <c r="C17" s="30"/>
      <c r="D17" s="58">
        <v>4</v>
      </c>
      <c r="E17" s="29"/>
      <c r="F17" s="30"/>
      <c r="G17" s="58">
        <v>20</v>
      </c>
      <c r="H17" s="29"/>
      <c r="I17" s="30"/>
      <c r="J17" s="58"/>
      <c r="K17" s="29"/>
      <c r="L17" s="30"/>
      <c r="M17" s="58">
        <v>12</v>
      </c>
      <c r="N17" s="41"/>
      <c r="O17" s="41"/>
      <c r="P17" s="42"/>
      <c r="Q17" s="29"/>
      <c r="R17" s="30"/>
      <c r="S17" s="58">
        <v>8</v>
      </c>
      <c r="T17" s="30"/>
      <c r="U17" s="30"/>
      <c r="V17" s="53">
        <v>1</v>
      </c>
      <c r="W17" s="31"/>
      <c r="X17" s="30"/>
      <c r="Y17" s="58"/>
      <c r="Z17" s="29"/>
      <c r="AA17" s="30"/>
      <c r="AB17" s="58">
        <v>24</v>
      </c>
      <c r="AC17" s="29"/>
      <c r="AD17" s="30"/>
      <c r="AE17" s="58">
        <v>27</v>
      </c>
      <c r="AF17" s="29"/>
      <c r="AG17" s="30"/>
      <c r="AH17" s="58">
        <v>16</v>
      </c>
      <c r="AI17" s="41"/>
      <c r="AJ17" s="41"/>
      <c r="AK17" s="42"/>
      <c r="AL17" s="29"/>
      <c r="AM17" s="30"/>
      <c r="AN17" s="58"/>
      <c r="AO17" s="29"/>
      <c r="AP17" s="30"/>
      <c r="AQ17" s="53">
        <v>3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57</v>
      </c>
      <c r="B18" s="59">
        <v>9</v>
      </c>
      <c r="C18" s="16"/>
      <c r="D18" s="57"/>
      <c r="E18" s="56"/>
      <c r="F18" s="16"/>
      <c r="G18" s="57"/>
      <c r="H18" s="56">
        <v>5</v>
      </c>
      <c r="I18" s="16"/>
      <c r="J18" s="57"/>
      <c r="K18" s="56">
        <v>5</v>
      </c>
      <c r="L18" s="16"/>
      <c r="M18" s="57"/>
      <c r="N18" s="56">
        <v>8</v>
      </c>
      <c r="O18" s="16" t="s">
        <v>88</v>
      </c>
      <c r="P18" s="57"/>
      <c r="Q18" s="90"/>
      <c r="R18" s="90"/>
      <c r="S18" s="91"/>
      <c r="T18" s="92">
        <v>14</v>
      </c>
      <c r="U18" s="16"/>
      <c r="V18" s="57"/>
      <c r="W18" s="59">
        <v>23</v>
      </c>
      <c r="X18" s="16"/>
      <c r="Y18" s="57"/>
      <c r="Z18" s="56">
        <v>6</v>
      </c>
      <c r="AA18" s="16"/>
      <c r="AB18" s="57"/>
      <c r="AC18" s="56">
        <v>5</v>
      </c>
      <c r="AD18" s="16"/>
      <c r="AE18" s="57"/>
      <c r="AF18" s="56">
        <v>5</v>
      </c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v>5</v>
      </c>
      <c r="D19" s="23"/>
      <c r="E19" s="21"/>
      <c r="F19" s="22" t="str">
        <f t="shared" ref="F19" si="54">IF(ISBLANK(E18),"",IF(E18="W",5,IF(E18="L",0,IF(E18&gt;G20,5,IF(E18=G20,3,IF(E18&gt;G20-4,2,IF(E18&gt;=G20/2,1,0)))))))</f>
        <v/>
      </c>
      <c r="G19" s="23"/>
      <c r="H19" s="21"/>
      <c r="I19" s="22">
        <f t="shared" ref="I19" si="55">IF(ISBLANK(H18),"",IF(H18="W",5,IF(H18="L",0,IF(H18&gt;J20,5,IF(H18=J20,3,IF(H18&gt;J20-4,2,IF(H18&gt;=J20/2,1,0)))))))</f>
        <v>0</v>
      </c>
      <c r="J19" s="23"/>
      <c r="K19" s="21"/>
      <c r="L19" s="22">
        <f t="shared" ref="L19" si="56">IF(ISBLANK(K18),"",IF(K18="W",5,IF(K18="L",0,IF(K18&gt;M20,5,IF(K18=M20,3,IF(K18&gt;M20-4,2,IF(K18&gt;=M20/2,1,0)))))))</f>
        <v>0</v>
      </c>
      <c r="M19" s="23"/>
      <c r="N19" s="21"/>
      <c r="O19" s="22">
        <v>0</v>
      </c>
      <c r="P19" s="23"/>
      <c r="Q19" s="39"/>
      <c r="R19" s="39"/>
      <c r="S19" s="40"/>
      <c r="T19" s="22"/>
      <c r="U19" s="22">
        <f t="shared" ref="U19" si="57">IF(ISBLANK(T18),"",IF(T18="W",5,IF(T18="L",0,IF(T18&gt;V20,5,IF(T18=V20,3,IF(T18&gt;V20-4,2,IF(T18&gt;=V20/2,1,0)))))))</f>
        <v>5</v>
      </c>
      <c r="V19" s="23"/>
      <c r="W19" s="25"/>
      <c r="X19" s="22">
        <f t="shared" ref="X19" si="58">IF(ISBLANK(W18),"",IF(W18="W",5,IF(W18="L",0,IF(W18&gt;Y20,5,IF(W18=Y20,3,IF(W18&gt;Y20-4,2,IF(W18&gt;=Y20/2,1,0)))))))</f>
        <v>5</v>
      </c>
      <c r="Y19" s="23"/>
      <c r="Z19" s="21"/>
      <c r="AA19" s="22">
        <f t="shared" ref="AA19" si="59">IF(ISBLANK(Z18),"",IF(Z18="W",5,IF(Z18="L",0,IF(Z18&gt;AB20,5,IF(Z18=AB20,3,IF(Z18&gt;AB20-4,2,IF(Z18&gt;=AB20/2,1,0)))))))</f>
        <v>0</v>
      </c>
      <c r="AB19" s="23"/>
      <c r="AC19" s="21"/>
      <c r="AD19" s="22">
        <f t="shared" ref="AD19" si="60">IF(ISBLANK(AC18),"",IF(AC18="W",5,IF(AC18="L",0,IF(AC18&gt;AE20,5,IF(AC18=AE20,3,IF(AC18&gt;AE20-4,2,IF(AC18&gt;=AE20/2,1,0)))))))</f>
        <v>0</v>
      </c>
      <c r="AE19" s="23"/>
      <c r="AF19" s="21"/>
      <c r="AG19" s="22">
        <f t="shared" ref="AG19" si="61">IF(ISBLANK(AF18),"",IF(AF18="W",5,IF(AF18="L",0,IF(AF18&gt;AH20,5,IF(AF18=AH20,3,IF(AF18&gt;AH20-4,2,IF(AF18&gt;=AH20/2,1,0)))))))</f>
        <v>1</v>
      </c>
      <c r="AH19" s="23"/>
      <c r="AI19" s="21"/>
      <c r="AJ19" s="22" t="str">
        <f t="shared" ref="AJ19" si="62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3">IF(ISBLANK(AO18),"",IF(AO18="W",5,IF(AO18="L",0,IF(AO18&gt;AQ20,5,IF(AO18=AQ20,3,IF(AO18&gt;AQ20-4,2,IF(AO18&gt;=AQ20/2,1,0)))))))</f>
        <v/>
      </c>
      <c r="AQ19" s="24"/>
      <c r="AR19" s="64">
        <f>12-(COUNTBLANK(B19:AQ19)-30)</f>
        <v>9</v>
      </c>
      <c r="AS19" s="23">
        <f>COUNTIF(B19:AQ19,5)</f>
        <v>3</v>
      </c>
      <c r="AT19" s="68">
        <f>COUNTIF(B19:AQ19,3)</f>
        <v>0</v>
      </c>
      <c r="AU19" s="23">
        <f>AR19-AS19-AT19</f>
        <v>6</v>
      </c>
      <c r="AV19" s="64">
        <f>SUM(B18:AQ18)</f>
        <v>80</v>
      </c>
      <c r="AW19" s="68">
        <f>SUM(B20:AQ20)</f>
        <v>84</v>
      </c>
      <c r="AX19" s="23">
        <f>AV19-AW19</f>
        <v>-4</v>
      </c>
      <c r="AY19" s="78">
        <f>AV19/AW19</f>
        <v>0.95238095238095233</v>
      </c>
      <c r="AZ19" s="51"/>
      <c r="BA19" s="85">
        <f>SUM(B19:AQ19)+AZ19</f>
        <v>16</v>
      </c>
      <c r="BB19" s="24">
        <f>RANK(BA19,$BA$3:$BA$23,0)</f>
        <v>5</v>
      </c>
    </row>
    <row r="20" spans="1:54" ht="24.95" customHeight="1">
      <c r="A20" s="106"/>
      <c r="B20" s="31"/>
      <c r="C20" s="30"/>
      <c r="D20" s="58">
        <v>1</v>
      </c>
      <c r="E20" s="29"/>
      <c r="F20" s="30"/>
      <c r="G20" s="58"/>
      <c r="H20" s="29"/>
      <c r="I20" s="30"/>
      <c r="J20" s="58">
        <v>12</v>
      </c>
      <c r="K20" s="29"/>
      <c r="L20" s="30"/>
      <c r="M20" s="58">
        <v>14</v>
      </c>
      <c r="N20" s="29"/>
      <c r="O20" s="30"/>
      <c r="P20" s="58">
        <v>5</v>
      </c>
      <c r="Q20" s="41"/>
      <c r="R20" s="41"/>
      <c r="S20" s="42"/>
      <c r="T20" s="30"/>
      <c r="U20" s="30"/>
      <c r="V20" s="58">
        <v>7</v>
      </c>
      <c r="W20" s="31"/>
      <c r="X20" s="30"/>
      <c r="Y20" s="58">
        <v>7</v>
      </c>
      <c r="Z20" s="29"/>
      <c r="AA20" s="30"/>
      <c r="AB20" s="58">
        <v>16</v>
      </c>
      <c r="AC20" s="29"/>
      <c r="AD20" s="30"/>
      <c r="AE20" s="58">
        <v>12</v>
      </c>
      <c r="AF20" s="29"/>
      <c r="AG20" s="30"/>
      <c r="AH20" s="58">
        <v>10</v>
      </c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62</v>
      </c>
      <c r="B21" s="89"/>
      <c r="D21" s="33"/>
      <c r="E21" s="55">
        <v>3</v>
      </c>
      <c r="G21" s="33"/>
      <c r="H21" s="55">
        <v>1</v>
      </c>
      <c r="J21" s="33"/>
      <c r="K21" s="55">
        <v>1</v>
      </c>
      <c r="M21" s="33"/>
      <c r="N21" s="55">
        <v>1</v>
      </c>
      <c r="P21" s="33"/>
      <c r="Q21" s="55">
        <v>7</v>
      </c>
      <c r="S21" s="33"/>
      <c r="T21" s="37"/>
      <c r="U21" s="37"/>
      <c r="V21" s="43"/>
      <c r="W21" s="89">
        <v>13</v>
      </c>
      <c r="X21" s="11" t="s">
        <v>86</v>
      </c>
      <c r="Y21" s="33"/>
      <c r="Z21" s="55"/>
      <c r="AB21" s="33"/>
      <c r="AC21" s="55">
        <v>2</v>
      </c>
      <c r="AE21" s="33"/>
      <c r="AF21" s="55"/>
      <c r="AH21" s="33"/>
      <c r="AI21" s="55">
        <v>3</v>
      </c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 t="str">
        <f t="shared" ref="C22" si="64">IF(ISBLANK(B21),"",IF(B21="W",5,IF(B21="L",0,IF(B21&gt;D23,5,IF(B21=D23,3,IF(B21&gt;D23-4,2,IF(B21&gt;=D23/2,1,0)))))))</f>
        <v/>
      </c>
      <c r="D22" s="23"/>
      <c r="E22" s="21"/>
      <c r="F22" s="22">
        <f t="shared" ref="F22" si="65">IF(ISBLANK(E21),"",IF(E21="W",5,IF(E21="L",0,IF(E21&gt;G23,5,IF(E21=G23,3,IF(E21&gt;G23-4,2,IF(E21&gt;=G23/2,1,0)))))))</f>
        <v>0</v>
      </c>
      <c r="G22" s="23"/>
      <c r="H22" s="21"/>
      <c r="I22" s="22">
        <f t="shared" ref="I22" si="66">IF(ISBLANK(H21),"",IF(H21="W",5,IF(H21="L",0,IF(H21&gt;J23,5,IF(H21=J23,3,IF(H21&gt;J23-4,2,IF(H21&gt;=J23/2,1,0)))))))</f>
        <v>0</v>
      </c>
      <c r="J22" s="23"/>
      <c r="K22" s="21"/>
      <c r="L22" s="22">
        <f t="shared" ref="L22" si="67">IF(ISBLANK(K21),"",IF(K21="W",5,IF(K21="L",0,IF(K21&gt;M23,5,IF(K21=M23,3,IF(K21&gt;M23-4,2,IF(K21&gt;=M23/2,1,0)))))))</f>
        <v>0</v>
      </c>
      <c r="M22" s="23"/>
      <c r="N22" s="21"/>
      <c r="O22" s="22">
        <f t="shared" ref="O22" si="68">IF(ISBLANK(N21),"",IF(N21="W",5,IF(N21="L",0,IF(N21&gt;P23,5,IF(N21=P23,3,IF(N21&gt;P23-4,2,IF(N21&gt;=P23/2,1,0)))))))</f>
        <v>0</v>
      </c>
      <c r="P22" s="23"/>
      <c r="Q22" s="21"/>
      <c r="R22" s="22">
        <f t="shared" ref="R22" si="69">IF(ISBLANK(Q21),"",IF(Q21="W",5,IF(Q21="L",0,IF(Q21&gt;S23,5,IF(Q21=S23,3,IF(Q21&gt;S23-4,2,IF(Q21&gt;=S23/2,1,0)))))))</f>
        <v>1</v>
      </c>
      <c r="S22" s="23"/>
      <c r="T22" s="39"/>
      <c r="U22" s="39"/>
      <c r="V22" s="44"/>
      <c r="W22" s="25"/>
      <c r="X22" s="22">
        <v>0</v>
      </c>
      <c r="Y22" s="23"/>
      <c r="Z22" s="21"/>
      <c r="AA22" s="22" t="str">
        <f t="shared" ref="AA22" si="70">IF(ISBLANK(Z21),"",IF(Z21="W",5,IF(Z21="L",0,IF(Z21&gt;AB23,5,IF(Z21=AB23,3,IF(Z21&gt;AB23-4,2,IF(Z21&gt;=AB23/2,1,0)))))))</f>
        <v/>
      </c>
      <c r="AB22" s="23"/>
      <c r="AC22" s="21"/>
      <c r="AD22" s="22">
        <f t="shared" ref="AD22" si="71">IF(ISBLANK(AC21),"",IF(AC21="W",5,IF(AC21="L",0,IF(AC21&gt;AE23,5,IF(AC21=AE23,3,IF(AC21&gt;AE23-4,2,IF(AC21&gt;=AE23/2,1,0)))))))</f>
        <v>0</v>
      </c>
      <c r="AE22" s="23"/>
      <c r="AF22" s="21"/>
      <c r="AG22" s="22" t="str">
        <f t="shared" ref="AG22" si="72">IF(ISBLANK(AF21),"",IF(AF21="W",5,IF(AF21="L",0,IF(AF21&gt;AH23,5,IF(AF21=AH23,3,IF(AF21&gt;AH23-4,2,IF(AF21&gt;=AH23/2,1,0)))))))</f>
        <v/>
      </c>
      <c r="AH22" s="23"/>
      <c r="AI22" s="21"/>
      <c r="AJ22" s="22">
        <f t="shared" ref="AJ22" si="73">IF(ISBLANK(AI21),"",IF(AI21="W",5,IF(AI21="L",0,IF(AI21&gt;AK23,5,IF(AI21=AK23,3,IF(AI21&gt;AK23-4,2,IF(AI21&gt;=AK23/2,1,0)))))))</f>
        <v>0</v>
      </c>
      <c r="AK22" s="23"/>
      <c r="AL22" s="21"/>
      <c r="AM22" s="22" t="str">
        <f t="shared" ref="AM22" si="74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8</v>
      </c>
      <c r="AS22" s="23">
        <f>COUNTIF(B22:AQ22,5)</f>
        <v>0</v>
      </c>
      <c r="AT22" s="68">
        <f>COUNTIF(B22:AQ22,3)</f>
        <v>0</v>
      </c>
      <c r="AU22" s="23">
        <f>AR22-AS22-AT22</f>
        <v>8</v>
      </c>
      <c r="AV22" s="64">
        <f>SUM(B21:AQ21)</f>
        <v>31</v>
      </c>
      <c r="AW22" s="68">
        <f>SUM(B23:AQ23)</f>
        <v>141</v>
      </c>
      <c r="AX22" s="23">
        <f>AV22-AW22</f>
        <v>-110</v>
      </c>
      <c r="AY22" s="78">
        <f>AV22/AW22</f>
        <v>0.21985815602836881</v>
      </c>
      <c r="AZ22" s="51"/>
      <c r="BA22" s="85">
        <f>SUM(B22:AQ22)+AZ22</f>
        <v>1</v>
      </c>
      <c r="BB22" s="24">
        <f>RANK(BA22,$BA$3:$BA$23,0)</f>
        <v>7</v>
      </c>
    </row>
    <row r="23" spans="1:54" ht="24.95" customHeight="1" thickBot="1">
      <c r="A23" s="104"/>
      <c r="B23" s="45"/>
      <c r="C23" s="46"/>
      <c r="D23" s="60"/>
      <c r="E23" s="47"/>
      <c r="F23" s="46"/>
      <c r="G23" s="60">
        <v>13</v>
      </c>
      <c r="H23" s="47"/>
      <c r="I23" s="46"/>
      <c r="J23" s="60">
        <v>23</v>
      </c>
      <c r="K23" s="47"/>
      <c r="L23" s="46"/>
      <c r="M23" s="60">
        <v>24</v>
      </c>
      <c r="N23" s="47"/>
      <c r="O23" s="46"/>
      <c r="P23" s="60">
        <v>16</v>
      </c>
      <c r="Q23" s="47"/>
      <c r="R23" s="46"/>
      <c r="S23" s="60">
        <v>14</v>
      </c>
      <c r="T23" s="48"/>
      <c r="U23" s="48"/>
      <c r="V23" s="49"/>
      <c r="W23" s="45"/>
      <c r="X23" s="46"/>
      <c r="Y23" s="60">
        <v>4</v>
      </c>
      <c r="Z23" s="47"/>
      <c r="AA23" s="46"/>
      <c r="AB23" s="60"/>
      <c r="AC23" s="47"/>
      <c r="AD23" s="46"/>
      <c r="AE23" s="60">
        <v>28</v>
      </c>
      <c r="AF23" s="47"/>
      <c r="AG23" s="46"/>
      <c r="AH23" s="60"/>
      <c r="AI23" s="47"/>
      <c r="AJ23" s="46"/>
      <c r="AK23" s="60">
        <v>19</v>
      </c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30</v>
      </c>
      <c r="AT25" s="76"/>
      <c r="AU25" s="76">
        <f>SUM(AU3:AU23)</f>
        <v>30</v>
      </c>
      <c r="AV25" s="76">
        <f>SUM(AV3:AV23)</f>
        <v>689</v>
      </c>
      <c r="AW25" s="76">
        <f>SUM(AW3:AW23)</f>
        <v>689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4696-E52C-4C45-BCD3-AAC2E7B6E039}">
  <sheetPr>
    <pageSetUpPr fitToPage="1"/>
  </sheetPr>
  <dimension ref="A1:BB25"/>
  <sheetViews>
    <sheetView tabSelected="1" zoomScale="91" zoomScaleNormal="91" workbookViewId="0">
      <pane xSplit="1" ySplit="2" topLeftCell="AC14" activePane="bottomRight" state="frozen"/>
      <selection pane="topRight" activeCell="B1" sqref="B1"/>
      <selection pane="bottomLeft" activeCell="A3" sqref="A3"/>
      <selection pane="bottomRight" activeCell="AJ10" sqref="AJ10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64</v>
      </c>
      <c r="B2" s="5"/>
      <c r="C2" s="6" t="str">
        <f>A3</f>
        <v>BG Firestarters</v>
      </c>
      <c r="D2" s="7"/>
      <c r="E2" s="8"/>
      <c r="F2" s="6" t="str">
        <f>A6</f>
        <v>CD Phoenix Indigo</v>
      </c>
      <c r="G2" s="7"/>
      <c r="H2" s="8"/>
      <c r="I2" s="6" t="str">
        <f>A9</f>
        <v>CFX Buzzards</v>
      </c>
      <c r="J2" s="7"/>
      <c r="K2" s="8"/>
      <c r="L2" s="6" t="str">
        <f>A12</f>
        <v>CFX Merlins</v>
      </c>
      <c r="M2" s="7"/>
      <c r="N2" s="8"/>
      <c r="O2" s="6" t="str">
        <f>A15</f>
        <v>Halstead Lions</v>
      </c>
      <c r="P2" s="7"/>
      <c r="Q2" s="8"/>
      <c r="R2" s="6" t="str">
        <f>A18</f>
        <v>Otford Stars</v>
      </c>
      <c r="S2" s="7"/>
      <c r="T2" s="10"/>
      <c r="U2" s="6" t="str">
        <f>A21</f>
        <v>Wealden Lynx</v>
      </c>
      <c r="V2" s="9"/>
      <c r="W2" s="5"/>
      <c r="X2" s="6" t="str">
        <f>A3</f>
        <v>BG Firestarters</v>
      </c>
      <c r="Y2" s="7"/>
      <c r="Z2" s="8"/>
      <c r="AA2" s="6" t="str">
        <f>A6</f>
        <v>CD Phoenix Indigo</v>
      </c>
      <c r="AB2" s="7"/>
      <c r="AC2" s="8"/>
      <c r="AD2" s="6" t="str">
        <f>A9</f>
        <v>CFX Buzzards</v>
      </c>
      <c r="AE2" s="7"/>
      <c r="AF2" s="8"/>
      <c r="AG2" s="6" t="str">
        <f>A12</f>
        <v>CFX Merlins</v>
      </c>
      <c r="AH2" s="7"/>
      <c r="AI2" s="8"/>
      <c r="AJ2" s="6" t="str">
        <f>A15</f>
        <v>Halstead Lions</v>
      </c>
      <c r="AK2" s="7"/>
      <c r="AL2" s="8"/>
      <c r="AM2" s="6" t="s">
        <v>70</v>
      </c>
      <c r="AN2" s="7"/>
      <c r="AO2" s="8"/>
      <c r="AP2" s="6" t="str">
        <f>A21</f>
        <v>Wealden Lynx</v>
      </c>
      <c r="AQ2" s="9"/>
      <c r="AR2" s="74" t="s">
        <v>2</v>
      </c>
      <c r="AS2" s="7" t="s">
        <v>3</v>
      </c>
      <c r="AT2" s="75" t="s">
        <v>4</v>
      </c>
      <c r="AU2" s="7" t="s">
        <v>5</v>
      </c>
      <c r="AV2" s="74" t="s">
        <v>72</v>
      </c>
      <c r="AW2" s="75" t="s">
        <v>73</v>
      </c>
      <c r="AX2" s="7" t="s">
        <v>74</v>
      </c>
      <c r="AY2" s="9" t="s">
        <v>75</v>
      </c>
      <c r="AZ2" s="5" t="s">
        <v>76</v>
      </c>
      <c r="BA2" s="83" t="s">
        <v>9</v>
      </c>
      <c r="BB2" s="9" t="s">
        <v>77</v>
      </c>
    </row>
    <row r="3" spans="1:54" ht="24.95" customHeight="1">
      <c r="A3" s="105" t="s">
        <v>68</v>
      </c>
      <c r="B3" s="12"/>
      <c r="C3" s="13"/>
      <c r="D3" s="14"/>
      <c r="E3" s="52"/>
      <c r="F3" s="15"/>
      <c r="G3" s="15"/>
      <c r="H3" s="56">
        <v>0</v>
      </c>
      <c r="I3" s="16"/>
      <c r="J3" s="57"/>
      <c r="K3" s="56">
        <v>0</v>
      </c>
      <c r="L3" s="16"/>
      <c r="M3" s="57"/>
      <c r="N3" s="56">
        <v>4</v>
      </c>
      <c r="O3" s="16"/>
      <c r="P3" s="57"/>
      <c r="Q3" s="56">
        <v>5</v>
      </c>
      <c r="R3" s="16" t="s">
        <v>85</v>
      </c>
      <c r="S3" s="57"/>
      <c r="T3" s="92">
        <v>0</v>
      </c>
      <c r="U3" s="16"/>
      <c r="V3" s="17"/>
      <c r="W3" s="71"/>
      <c r="X3" s="34"/>
      <c r="Y3" s="35"/>
      <c r="Z3" s="55">
        <v>0</v>
      </c>
      <c r="AC3" s="55"/>
      <c r="AE3" s="33"/>
      <c r="AF3" s="55"/>
      <c r="AH3" s="33"/>
      <c r="AI3" s="55">
        <v>0</v>
      </c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03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f t="shared" ref="I4" si="1">IF(ISBLANK(H3),"",IF(H3="W",5,IF(H3="L",0,IF(H3&gt;J5,5,IF(H3=J5,3,IF(H3&gt;J5-4,2,IF(H3&gt;=J5/2,1,0)))))))</f>
        <v>0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>
        <v>0</v>
      </c>
      <c r="S4" s="23"/>
      <c r="T4" s="22"/>
      <c r="U4" s="22">
        <f t="shared" ref="U4" si="4">IF(ISBLANK(T3),"",IF(T3="W",5,IF(T3="L",0,IF(T3&gt;V5,5,IF(T3=V5,3,IF(T3&gt;V5-4,2,IF(T3&gt;=V5/2,1,0)))))))</f>
        <v>0</v>
      </c>
      <c r="V4" s="24"/>
      <c r="W4" s="18"/>
      <c r="X4" s="19"/>
      <c r="Y4" s="20"/>
      <c r="Z4" s="21"/>
      <c r="AA4" s="22">
        <f t="shared" ref="AA4" si="5">IF(ISBLANK(Z3),"",IF(Z3="W",5,IF(Z3="L",0,IF(Z3&gt;AB5,5,IF(Z3=AB5,3,IF(Z3&gt;AB5-4,2,IF(Z3&gt;=AB5/2,1,0)))))))</f>
        <v>0</v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>
        <f t="shared" ref="AJ4" si="8">IF(ISBLANK(AI3),"",IF(AI3="W",5,IF(AI3="L",0,IF(AI3&gt;AK5,5,IF(AI3=AK5,3,IF(AI3&gt;AK5-4,2,IF(AI3&gt;=AK5/2,1,0)))))))</f>
        <v>0</v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7</v>
      </c>
      <c r="AS4" s="23">
        <f>COUNTIF(B4:AQ4,5)</f>
        <v>0</v>
      </c>
      <c r="AT4" s="68">
        <f>COUNTIF(B4:AQ4,3)</f>
        <v>0</v>
      </c>
      <c r="AU4" s="23">
        <f>AR4-AS4-AT4</f>
        <v>7</v>
      </c>
      <c r="AV4" s="64">
        <f>SUM(B3:AQ3)</f>
        <v>9</v>
      </c>
      <c r="AW4" s="68">
        <f>SUM(B5:AQ5)</f>
        <v>90</v>
      </c>
      <c r="AX4" s="23">
        <f>AV4-AW4</f>
        <v>-81</v>
      </c>
      <c r="AY4" s="78">
        <f>AV4/AW4</f>
        <v>0.1</v>
      </c>
      <c r="AZ4" s="51"/>
      <c r="BA4" s="85">
        <f>SUM(B4:AQ4)+AZ4</f>
        <v>0</v>
      </c>
      <c r="BB4" s="24">
        <f>RANK(BA4,$BA$3:$BA$23,0)</f>
        <v>7</v>
      </c>
    </row>
    <row r="5" spans="1:54" ht="24.95" customHeight="1">
      <c r="A5" s="106"/>
      <c r="B5" s="26"/>
      <c r="C5" s="27"/>
      <c r="D5" s="28"/>
      <c r="E5" s="29"/>
      <c r="F5" s="30"/>
      <c r="G5" s="54"/>
      <c r="H5" s="29"/>
      <c r="I5" s="30"/>
      <c r="J5" s="58">
        <v>7</v>
      </c>
      <c r="K5" s="29"/>
      <c r="L5" s="30"/>
      <c r="M5" s="58">
        <v>12</v>
      </c>
      <c r="N5" s="29"/>
      <c r="O5" s="30"/>
      <c r="P5" s="58">
        <v>17</v>
      </c>
      <c r="Q5" s="29"/>
      <c r="R5" s="30"/>
      <c r="S5" s="58">
        <v>0</v>
      </c>
      <c r="T5" s="30"/>
      <c r="U5" s="30"/>
      <c r="V5" s="53">
        <v>18</v>
      </c>
      <c r="W5" s="26"/>
      <c r="X5" s="27"/>
      <c r="Y5" s="28"/>
      <c r="Z5" s="29"/>
      <c r="AA5" s="30"/>
      <c r="AB5" s="54">
        <v>15</v>
      </c>
      <c r="AC5" s="29"/>
      <c r="AD5" s="30"/>
      <c r="AE5" s="58"/>
      <c r="AF5" s="29"/>
      <c r="AG5" s="30"/>
      <c r="AH5" s="58"/>
      <c r="AI5" s="29"/>
      <c r="AJ5" s="30"/>
      <c r="AK5" s="58">
        <v>21</v>
      </c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7" t="s">
        <v>71</v>
      </c>
      <c r="B6" s="59"/>
      <c r="C6" s="16"/>
      <c r="D6" s="57"/>
      <c r="E6" s="34"/>
      <c r="F6" s="34"/>
      <c r="G6" s="35"/>
      <c r="H6" s="55">
        <v>12</v>
      </c>
      <c r="K6" s="56" t="s">
        <v>79</v>
      </c>
      <c r="L6" s="16" t="s">
        <v>87</v>
      </c>
      <c r="M6" s="57"/>
      <c r="N6" s="56">
        <v>12</v>
      </c>
      <c r="O6" s="16"/>
      <c r="P6" s="57"/>
      <c r="Q6" s="56">
        <v>16</v>
      </c>
      <c r="R6" s="16"/>
      <c r="S6" s="57"/>
      <c r="T6" s="92">
        <v>5</v>
      </c>
      <c r="U6" s="16"/>
      <c r="V6" s="17"/>
      <c r="W6" s="59">
        <v>15</v>
      </c>
      <c r="X6" s="16"/>
      <c r="Y6" s="57"/>
      <c r="Z6" s="34"/>
      <c r="AA6" s="34"/>
      <c r="AB6" s="35"/>
      <c r="AC6" s="55">
        <v>10</v>
      </c>
      <c r="AD6" s="11" t="s">
        <v>86</v>
      </c>
      <c r="AF6" s="56"/>
      <c r="AG6" s="16"/>
      <c r="AH6" s="57"/>
      <c r="AI6" s="56">
        <v>10</v>
      </c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03"/>
      <c r="B7" s="25"/>
      <c r="C7" s="22" t="str">
        <f t="shared" ref="C7" si="11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5</v>
      </c>
      <c r="P7" s="23"/>
      <c r="Q7" s="21"/>
      <c r="R7" s="22">
        <f t="shared" ref="R7" si="15">IF(ISBLANK(Q6),"",IF(Q6="W",5,IF(Q6="L",0,IF(Q6&gt;S8,5,IF(Q6=S8,3,IF(Q6&gt;S8-4,2,IF(Q6&gt;=S8/2,1,0)))))))</f>
        <v>5</v>
      </c>
      <c r="S7" s="23"/>
      <c r="T7" s="22"/>
      <c r="U7" s="22">
        <f t="shared" ref="U7" si="16">IF(ISBLANK(T6),"",IF(T6="W",5,IF(T6="L",0,IF(T6&gt;V8,5,IF(T6=V8,3,IF(T6&gt;V8-4,2,IF(T6&gt;=V8/2,1,0)))))))</f>
        <v>2</v>
      </c>
      <c r="V7" s="24"/>
      <c r="W7" s="25"/>
      <c r="X7" s="22">
        <f t="shared" ref="X7" si="17">IF(ISBLANK(W6),"",IF(W6="W",5,IF(W6="L",0,IF(W6&gt;Y8,5,IF(W6=Y8,3,IF(W6&gt;Y8-4,2,IF(W6&gt;=Y8/2,1,0)))))))</f>
        <v>5</v>
      </c>
      <c r="Y7" s="23"/>
      <c r="Z7" s="19"/>
      <c r="AA7" s="19"/>
      <c r="AB7" s="20"/>
      <c r="AC7" s="21"/>
      <c r="AD7" s="22">
        <v>0</v>
      </c>
      <c r="AE7" s="22"/>
      <c r="AF7" s="21"/>
      <c r="AG7" s="22" t="str">
        <f t="shared" ref="AG7" si="18">IF(ISBLANK(AF6),"",IF(AF6="W",5,IF(AF6="L",0,IF(AF6&gt;AH8,5,IF(AF6=AH8,3,IF(AF6&gt;AH8-4,2,IF(AF6&gt;=AH8/2,1,0)))))))</f>
        <v/>
      </c>
      <c r="AH7" s="23"/>
      <c r="AI7" s="21"/>
      <c r="AJ7" s="22">
        <f t="shared" ref="AJ7" si="19">IF(ISBLANK(AI6),"",IF(AI6="W",5,IF(AI6="L",0,IF(AI6&gt;AK8,5,IF(AI6=AK8,3,IF(AI6&gt;AK8-4,2,IF(AI6&gt;=AK8/2,1,0)))))))</f>
        <v>5</v>
      </c>
      <c r="AK7" s="23"/>
      <c r="AL7" s="21"/>
      <c r="AM7" s="22" t="str">
        <f t="shared" ref="AM7" si="20">IF(ISBLANK(AL6),"",IF(AL6="W",5,IF(AL6="L",0,IF(AL6&gt;AN8,5,IF(AL6=AN8,3,IF(AL6&gt;AN8-4,2,IF(AL6&gt;=AN8/2,1,0)))))))</f>
        <v/>
      </c>
      <c r="AN7" s="23"/>
      <c r="AO7" s="21"/>
      <c r="AP7" s="22" t="str">
        <f t="shared" ref="AP7" si="21">IF(ISBLANK(AO6),"",IF(AO6="W",5,IF(AO6="L",0,IF(AO6&gt;AQ8,5,IF(AO6=AQ8,3,IF(AO6&gt;AQ8-4,2,IF(AO6&gt;=AQ8/2,1,0)))))))</f>
        <v/>
      </c>
      <c r="AQ7" s="24"/>
      <c r="AR7" s="64">
        <f>12-(COUNTBLANK(B7:AQ7)-30)</f>
        <v>8</v>
      </c>
      <c r="AS7" s="23">
        <f>COUNTIF(B7:AQ7,5)</f>
        <v>5</v>
      </c>
      <c r="AT7" s="68">
        <f>COUNTIF(B7:AQ7,3)</f>
        <v>0</v>
      </c>
      <c r="AU7" s="23">
        <f>AR7-AS7-AT7</f>
        <v>3</v>
      </c>
      <c r="AV7" s="64">
        <f>SUM(B6:AQ6)</f>
        <v>80</v>
      </c>
      <c r="AW7" s="68">
        <f>SUM(B8:AQ8)</f>
        <v>12</v>
      </c>
      <c r="AX7" s="23">
        <f>AV7-AW7</f>
        <v>68</v>
      </c>
      <c r="AY7" s="78">
        <f>AV7/AW7</f>
        <v>6.666666666666667</v>
      </c>
      <c r="AZ7" s="51"/>
      <c r="BA7" s="85">
        <f>SUM(B7:AQ7)+AZ7</f>
        <v>27</v>
      </c>
      <c r="BB7" s="24">
        <f>RANK(BA7,$BA$3:$BA$23,0)</f>
        <v>3</v>
      </c>
    </row>
    <row r="8" spans="1:54" ht="24.95" customHeight="1">
      <c r="A8" s="106"/>
      <c r="B8" s="31"/>
      <c r="C8" s="30"/>
      <c r="D8" s="58"/>
      <c r="E8" s="27"/>
      <c r="F8" s="27"/>
      <c r="G8" s="28"/>
      <c r="H8" s="29"/>
      <c r="I8" s="30"/>
      <c r="J8" s="54">
        <v>1</v>
      </c>
      <c r="K8" s="29"/>
      <c r="L8" s="30"/>
      <c r="M8" s="58" t="s">
        <v>78</v>
      </c>
      <c r="N8" s="29"/>
      <c r="O8" s="30"/>
      <c r="P8" s="58">
        <v>0</v>
      </c>
      <c r="Q8" s="29"/>
      <c r="R8" s="30"/>
      <c r="S8" s="58">
        <v>0</v>
      </c>
      <c r="T8" s="30"/>
      <c r="U8" s="30"/>
      <c r="V8" s="53">
        <v>6</v>
      </c>
      <c r="W8" s="31"/>
      <c r="X8" s="30"/>
      <c r="Y8" s="58">
        <v>0</v>
      </c>
      <c r="Z8" s="27"/>
      <c r="AA8" s="27"/>
      <c r="AB8" s="28"/>
      <c r="AC8" s="29"/>
      <c r="AD8" s="30"/>
      <c r="AE8" s="54">
        <v>1</v>
      </c>
      <c r="AF8" s="29"/>
      <c r="AG8" s="30"/>
      <c r="AH8" s="58"/>
      <c r="AI8" s="29"/>
      <c r="AJ8" s="30"/>
      <c r="AK8" s="58">
        <v>4</v>
      </c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7" t="s">
        <v>66</v>
      </c>
      <c r="B9" s="59">
        <v>7</v>
      </c>
      <c r="C9" s="16"/>
      <c r="D9" s="57"/>
      <c r="E9" s="56">
        <v>1</v>
      </c>
      <c r="F9" s="16"/>
      <c r="G9" s="57"/>
      <c r="H9" s="37"/>
      <c r="I9" s="37"/>
      <c r="J9" s="38"/>
      <c r="K9" s="56">
        <v>0</v>
      </c>
      <c r="L9" s="16"/>
      <c r="M9" s="57"/>
      <c r="N9" s="56">
        <v>8</v>
      </c>
      <c r="O9" s="16"/>
      <c r="P9" s="57"/>
      <c r="Q9" s="56">
        <v>8</v>
      </c>
      <c r="R9" s="16"/>
      <c r="S9" s="57"/>
      <c r="T9" s="92"/>
      <c r="U9" s="16"/>
      <c r="V9" s="17"/>
      <c r="W9" s="59"/>
      <c r="X9" s="16"/>
      <c r="Y9" s="57"/>
      <c r="Z9" s="56">
        <v>1</v>
      </c>
      <c r="AA9" s="16"/>
      <c r="AB9" s="57"/>
      <c r="AC9" s="37"/>
      <c r="AD9" s="37"/>
      <c r="AE9" s="38"/>
      <c r="AF9" s="56">
        <v>3</v>
      </c>
      <c r="AG9" s="16"/>
      <c r="AH9" s="57"/>
      <c r="AI9" s="56"/>
      <c r="AJ9" s="16"/>
      <c r="AK9" s="57"/>
      <c r="AL9" s="56"/>
      <c r="AM9" s="16"/>
      <c r="AN9" s="57"/>
      <c r="AO9" s="56">
        <v>2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03"/>
      <c r="B10" s="25"/>
      <c r="C10" s="22">
        <f t="shared" ref="C10" si="22">IF(ISBLANK(B9),"",IF(B9="W",5,IF(B9="L",0,IF(B9&gt;D11,5,IF(B9=D11,3,IF(B9&gt;D11-4,2,IF(B9&gt;=D11/2,1,0)))))))</f>
        <v>5</v>
      </c>
      <c r="D10" s="23"/>
      <c r="E10" s="21"/>
      <c r="F10" s="22">
        <f t="shared" ref="F10" si="23">IF(ISBLANK(E9),"",IF(E9="W",5,IF(E9="L",0,IF(E9&gt;G11,5,IF(E9=G11,3,IF(E9&gt;G11-4,2,IF(E9&gt;=G11/2,1,0)))))))</f>
        <v>0</v>
      </c>
      <c r="G10" s="23"/>
      <c r="H10" s="39"/>
      <c r="I10" s="39"/>
      <c r="J10" s="40"/>
      <c r="K10" s="21"/>
      <c r="L10" s="22">
        <f t="shared" ref="L10" si="24">IF(ISBLANK(K9),"",IF(K9="W",5,IF(K9="L",0,IF(K9&gt;M11,5,IF(K9=M11,3,IF(K9&gt;M11-4,2,IF(K9&gt;=M11/2,1,0)))))))</f>
        <v>0</v>
      </c>
      <c r="M10" s="23"/>
      <c r="N10" s="21"/>
      <c r="O10" s="22">
        <v>5</v>
      </c>
      <c r="P10" s="23"/>
      <c r="Q10" s="21"/>
      <c r="R10" s="22">
        <f t="shared" ref="R10" si="25">IF(ISBLANK(Q9),"",IF(Q9="W",5,IF(Q9="L",0,IF(Q9&gt;S11,5,IF(Q9=S11,3,IF(Q9&gt;S11-4,2,IF(Q9&gt;=S11/2,1,0)))))))</f>
        <v>5</v>
      </c>
      <c r="S10" s="23"/>
      <c r="T10" s="22"/>
      <c r="U10" s="22" t="str">
        <f t="shared" ref="U10" si="26">IF(ISBLANK(T9),"",IF(T9="W",5,IF(T9="L",0,IF(T9&gt;V11,5,IF(T9=V11,3,IF(T9&gt;V11-4,2,IF(T9&gt;=V11/2,1,0)))))))</f>
        <v/>
      </c>
      <c r="V10" s="24"/>
      <c r="W10" s="25"/>
      <c r="X10" s="22" t="str">
        <f t="shared" ref="X10" si="27">IF(ISBLANK(W9),"",IF(W9="W",5,IF(W9="L",0,IF(W9&gt;Y11,5,IF(W9=Y11,3,IF(W9&gt;Y11-4,2,IF(W9&gt;=Y11/2,1,0)))))))</f>
        <v/>
      </c>
      <c r="Y10" s="23"/>
      <c r="Z10" s="21"/>
      <c r="AA10" s="22">
        <v>5</v>
      </c>
      <c r="AB10" s="23"/>
      <c r="AC10" s="39"/>
      <c r="AD10" s="39"/>
      <c r="AE10" s="40"/>
      <c r="AF10" s="21"/>
      <c r="AG10" s="22">
        <f t="shared" ref="AG10" si="28">IF(ISBLANK(AF9),"",IF(AF9="W",5,IF(AF9="L",0,IF(AF9&gt;AH11,5,IF(AF9=AH11,3,IF(AF9&gt;AH11-4,2,IF(AF9&gt;=AH11/2,1,0)))))))</f>
        <v>0</v>
      </c>
      <c r="AH10" s="23"/>
      <c r="AI10" s="21"/>
      <c r="AJ10" s="22" t="str">
        <f t="shared" ref="AJ10" si="29">IF(ISBLANK(AI9),"",IF(AI9="W",5,IF(AI9="L",0,IF(AI9&gt;AK11,5,IF(AI9=AK11,3,IF(AI9&gt;AK11-4,2,IF(AI9&gt;=AK11/2,1,0)))))))</f>
        <v/>
      </c>
      <c r="AL10" s="21"/>
      <c r="AM10" s="22" t="str">
        <f t="shared" ref="AM10" si="30">IF(ISBLANK(AL9),"",IF(AL9="W",5,IF(AL9="L",0,IF(AL9&gt;AN11,5,IF(AL9=AN11,3,IF(AL9&gt;AN11-4,2,IF(AL9&gt;=AN11/2,1,0)))))))</f>
        <v/>
      </c>
      <c r="AN10" s="23"/>
      <c r="AO10" s="21"/>
      <c r="AP10" s="22">
        <f t="shared" ref="AP10" si="31">IF(ISBLANK(AO9),"",IF(AO9="W",5,IF(AO9="L",0,IF(AO9&gt;AQ11,5,IF(AO9=AQ11,3,IF(AO9&gt;AQ11-4,2,IF(AO9&gt;=AQ11/2,1,0)))))))</f>
        <v>0</v>
      </c>
      <c r="AQ10" s="24"/>
      <c r="AR10" s="64">
        <f>12-(COUNTBLANK(B10:AQ10)-30)</f>
        <v>8</v>
      </c>
      <c r="AS10" s="23">
        <f>COUNTIF(B10:AQ10,5)</f>
        <v>4</v>
      </c>
      <c r="AT10" s="68">
        <f>COUNTIF(B10:AQ10,3)</f>
        <v>0</v>
      </c>
      <c r="AU10" s="23">
        <f>AR10-AS10-AT10</f>
        <v>4</v>
      </c>
      <c r="AV10" s="64">
        <f>SUM(B9:AQ9)</f>
        <v>30</v>
      </c>
      <c r="AW10" s="68">
        <f>SUM(B11:AQ11)</f>
        <v>90</v>
      </c>
      <c r="AX10" s="23">
        <f>AV10-AW10</f>
        <v>-60</v>
      </c>
      <c r="AY10" s="78">
        <f>AV10/AW10</f>
        <v>0.33333333333333331</v>
      </c>
      <c r="AZ10" s="51"/>
      <c r="BA10" s="85">
        <f>SUM(B10:AQ10)+AZ10</f>
        <v>20</v>
      </c>
      <c r="BB10" s="24">
        <f>RANK(BA10,$BA$3:$BA$23,0)</f>
        <v>5</v>
      </c>
    </row>
    <row r="11" spans="1:54" ht="24.95" customHeight="1">
      <c r="A11" s="106"/>
      <c r="B11" s="31"/>
      <c r="C11" s="30"/>
      <c r="D11" s="58">
        <v>0</v>
      </c>
      <c r="E11" s="29"/>
      <c r="F11" s="30"/>
      <c r="G11" s="58">
        <v>12</v>
      </c>
      <c r="H11" s="41"/>
      <c r="I11" s="41"/>
      <c r="J11" s="42"/>
      <c r="K11" s="29"/>
      <c r="L11" s="30"/>
      <c r="M11" s="58">
        <v>13</v>
      </c>
      <c r="N11" s="29"/>
      <c r="O11" s="30"/>
      <c r="P11" s="58">
        <v>8</v>
      </c>
      <c r="Q11" s="29"/>
      <c r="R11" s="30"/>
      <c r="S11" s="58">
        <v>1</v>
      </c>
      <c r="T11" s="30"/>
      <c r="U11" s="30"/>
      <c r="V11" s="53"/>
      <c r="W11" s="31"/>
      <c r="X11" s="30"/>
      <c r="Y11" s="58"/>
      <c r="Z11" s="29"/>
      <c r="AA11" s="30"/>
      <c r="AB11" s="58">
        <v>10</v>
      </c>
      <c r="AC11" s="41"/>
      <c r="AD11" s="41"/>
      <c r="AE11" s="42"/>
      <c r="AF11" s="29"/>
      <c r="AG11" s="30"/>
      <c r="AH11" s="58">
        <v>15</v>
      </c>
      <c r="AI11" s="29"/>
      <c r="AJ11" s="30"/>
      <c r="AK11" s="58"/>
      <c r="AL11" s="29"/>
      <c r="AM11" s="30"/>
      <c r="AN11" s="58"/>
      <c r="AO11" s="29"/>
      <c r="AP11" s="30"/>
      <c r="AQ11" s="53">
        <v>31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7" t="s">
        <v>67</v>
      </c>
      <c r="B12" s="59">
        <v>12</v>
      </c>
      <c r="C12" s="16"/>
      <c r="D12" s="57"/>
      <c r="E12" s="56" t="s">
        <v>78</v>
      </c>
      <c r="F12" s="16"/>
      <c r="G12" s="57"/>
      <c r="H12" s="56">
        <v>13</v>
      </c>
      <c r="I12" s="16"/>
      <c r="J12" s="57"/>
      <c r="K12" s="37"/>
      <c r="L12" s="37"/>
      <c r="M12" s="38"/>
      <c r="N12" s="56">
        <v>4</v>
      </c>
      <c r="O12" s="16"/>
      <c r="P12" s="57"/>
      <c r="Q12" s="56">
        <v>9</v>
      </c>
      <c r="R12" s="16"/>
      <c r="S12" s="57"/>
      <c r="T12" s="92">
        <v>7</v>
      </c>
      <c r="U12" s="16"/>
      <c r="V12" s="17"/>
      <c r="W12" s="59"/>
      <c r="X12" s="16"/>
      <c r="Y12" s="57"/>
      <c r="Z12" s="56"/>
      <c r="AA12" s="16"/>
      <c r="AB12" s="57"/>
      <c r="AC12" s="56">
        <v>15</v>
      </c>
      <c r="AD12" s="16"/>
      <c r="AE12" s="57"/>
      <c r="AF12" s="37"/>
      <c r="AG12" s="37"/>
      <c r="AH12" s="38"/>
      <c r="AI12" s="56">
        <v>11</v>
      </c>
      <c r="AJ12" s="16"/>
      <c r="AK12" s="57"/>
      <c r="AL12" s="56">
        <v>16</v>
      </c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03"/>
      <c r="B13" s="25"/>
      <c r="C13" s="22">
        <f t="shared" ref="C13" si="32">IF(ISBLANK(B12),"",IF(B12="W",5,IF(B12="L",0,IF(B12&gt;D14,5,IF(B12=D14,3,IF(B12&gt;D14-4,2,IF(B12&gt;=D14/2,1,0)))))))</f>
        <v>5</v>
      </c>
      <c r="D13" s="23"/>
      <c r="E13" s="21"/>
      <c r="F13" s="22">
        <f t="shared" ref="F13" si="33">IF(ISBLANK(E12),"",IF(E12="W",5,IF(E12="L",0,IF(E12&gt;G14,5,IF(E12=G14,3,IF(E12&gt;G14-4,2,IF(E12&gt;=G14/2,1,0)))))))</f>
        <v>5</v>
      </c>
      <c r="G13" s="23"/>
      <c r="H13" s="21"/>
      <c r="I13" s="22">
        <f t="shared" ref="I13" si="34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5">IF(ISBLANK(N12),"",IF(N12="W",5,IF(N12="L",0,IF(N12&gt;P14,5,IF(N12=P14,3,IF(N12&gt;P14-4,2,IF(N12&gt;=P14/2,1,0)))))))</f>
        <v>0</v>
      </c>
      <c r="P13" s="23"/>
      <c r="Q13" s="21"/>
      <c r="R13" s="22">
        <f t="shared" ref="R13" si="36">IF(ISBLANK(Q12),"",IF(Q12="W",5,IF(Q12="L",0,IF(Q12&gt;S14,5,IF(Q12=S14,3,IF(Q12&gt;S14-4,2,IF(Q12&gt;=S14/2,1,0)))))))</f>
        <v>5</v>
      </c>
      <c r="S13" s="23"/>
      <c r="T13" s="22"/>
      <c r="U13" s="22">
        <f t="shared" ref="U13" si="37">IF(ISBLANK(T12),"",IF(T12="W",5,IF(T12="L",0,IF(T12&gt;V14,5,IF(T12=V14,3,IF(T12&gt;V14-4,2,IF(T12&gt;=V14/2,1,0)))))))</f>
        <v>2</v>
      </c>
      <c r="V13" s="24"/>
      <c r="W13" s="25"/>
      <c r="X13" s="22" t="str">
        <f t="shared" ref="X13" si="38">IF(ISBLANK(W12),"",IF(W12="W",5,IF(W12="L",0,IF(W12&gt;Y14,5,IF(W12=Y14,3,IF(W12&gt;Y14-4,2,IF(W12&gt;=Y14/2,1,0)))))))</f>
        <v/>
      </c>
      <c r="Y13" s="23"/>
      <c r="Z13" s="21"/>
      <c r="AA13" s="22" t="str">
        <f t="shared" ref="AA13" si="39">IF(ISBLANK(Z12),"",IF(Z12="W",5,IF(Z12="L",0,IF(Z12&gt;AB14,5,IF(Z12=AB14,3,IF(Z12&gt;AB14-4,2,IF(Z12&gt;=AB14/2,1,0)))))))</f>
        <v/>
      </c>
      <c r="AB13" s="23"/>
      <c r="AC13" s="21"/>
      <c r="AD13" s="22">
        <f t="shared" ref="AD13" si="40">IF(ISBLANK(AC12),"",IF(AC12="W",5,IF(AC12="L",0,IF(AC12&gt;AE14,5,IF(AC12=AE14,3,IF(AC12&gt;AE14-4,2,IF(AC12&gt;=AE14/2,1,0)))))))</f>
        <v>5</v>
      </c>
      <c r="AE13" s="23"/>
      <c r="AF13" s="39"/>
      <c r="AG13" s="39"/>
      <c r="AH13" s="40"/>
      <c r="AI13" s="21"/>
      <c r="AJ13" s="22">
        <f t="shared" ref="AJ13" si="41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2">IF(ISBLANK(AL12),"",IF(AL12="W",5,IF(AL12="L",0,IF(AL12&gt;AN14,5,IF(AL12=AN14,3,IF(AL12&gt;AN14-4,2,IF(AL12&gt;=AN14/2,1,0)))))))</f>
        <v>5</v>
      </c>
      <c r="AN13" s="23"/>
      <c r="AO13" s="21"/>
      <c r="AP13" s="22" t="str">
        <f t="shared" ref="AP13" si="43">IF(ISBLANK(AO12),"",IF(AO12="W",5,IF(AO12="L",0,IF(AO12&gt;AQ14,5,IF(AO12=AQ14,3,IF(AO12&gt;AQ14-4,2,IF(AO12&gt;=AQ14/2,1,0)))))))</f>
        <v/>
      </c>
      <c r="AQ13" s="24"/>
      <c r="AR13" s="64">
        <f>12-(COUNTBLANK(B13:AQ13)-30)</f>
        <v>9</v>
      </c>
      <c r="AS13" s="23">
        <f>COUNTIF(B13:AQ13,5)</f>
        <v>7</v>
      </c>
      <c r="AT13" s="68">
        <f>COUNTIF(B13:AQ13,3)</f>
        <v>0</v>
      </c>
      <c r="AU13" s="23">
        <f>AR13-AS13-AT13</f>
        <v>2</v>
      </c>
      <c r="AV13" s="64">
        <f>SUM(B12:AQ12)</f>
        <v>87</v>
      </c>
      <c r="AW13" s="68">
        <f>SUM(B14:AQ14)</f>
        <v>29</v>
      </c>
      <c r="AX13" s="23">
        <f>AV13-AW13</f>
        <v>58</v>
      </c>
      <c r="AY13" s="78">
        <f>AV13/AW13</f>
        <v>3</v>
      </c>
      <c r="AZ13" s="51"/>
      <c r="BA13" s="85">
        <f>SUM(B13:AQ13)+AZ13</f>
        <v>37</v>
      </c>
      <c r="BB13" s="24">
        <f>RANK(BA13,$BA$3:$BA$23,0)</f>
        <v>1</v>
      </c>
    </row>
    <row r="14" spans="1:54" ht="24.95" customHeight="1">
      <c r="A14" s="106"/>
      <c r="B14" s="31"/>
      <c r="C14" s="30"/>
      <c r="D14" s="58">
        <v>0</v>
      </c>
      <c r="E14" s="29"/>
      <c r="F14" s="30"/>
      <c r="G14" s="58" t="s">
        <v>79</v>
      </c>
      <c r="H14" s="29"/>
      <c r="I14" s="30"/>
      <c r="J14" s="58">
        <v>0</v>
      </c>
      <c r="K14" s="41"/>
      <c r="L14" s="41"/>
      <c r="M14" s="42"/>
      <c r="N14" s="29"/>
      <c r="O14" s="30"/>
      <c r="P14" s="58">
        <v>9</v>
      </c>
      <c r="Q14" s="29"/>
      <c r="R14" s="30"/>
      <c r="S14" s="58">
        <v>1</v>
      </c>
      <c r="T14" s="30"/>
      <c r="U14" s="30"/>
      <c r="V14" s="53">
        <v>10</v>
      </c>
      <c r="W14" s="31"/>
      <c r="X14" s="30"/>
      <c r="Y14" s="58"/>
      <c r="Z14" s="29"/>
      <c r="AA14" s="30"/>
      <c r="AB14" s="58"/>
      <c r="AC14" s="29"/>
      <c r="AD14" s="30"/>
      <c r="AE14" s="58">
        <v>3</v>
      </c>
      <c r="AF14" s="41"/>
      <c r="AG14" s="41"/>
      <c r="AH14" s="42"/>
      <c r="AI14" s="29"/>
      <c r="AJ14" s="30"/>
      <c r="AK14" s="58">
        <v>6</v>
      </c>
      <c r="AL14" s="29"/>
      <c r="AM14" s="30"/>
      <c r="AN14" s="58">
        <v>0</v>
      </c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7" t="s">
        <v>69</v>
      </c>
      <c r="B15" s="59">
        <v>17</v>
      </c>
      <c r="C15" s="16"/>
      <c r="D15" s="57"/>
      <c r="E15" s="56">
        <v>0</v>
      </c>
      <c r="F15" s="16"/>
      <c r="G15" s="57"/>
      <c r="H15" s="56">
        <v>8</v>
      </c>
      <c r="I15" s="16" t="s">
        <v>89</v>
      </c>
      <c r="J15" s="57"/>
      <c r="K15" s="56">
        <v>9</v>
      </c>
      <c r="L15" s="16"/>
      <c r="M15" s="57"/>
      <c r="N15" s="90"/>
      <c r="O15" s="90"/>
      <c r="P15" s="91"/>
      <c r="Q15" s="56"/>
      <c r="R15" s="16"/>
      <c r="S15" s="57"/>
      <c r="T15" s="92">
        <v>4</v>
      </c>
      <c r="U15" s="16"/>
      <c r="V15" s="17"/>
      <c r="W15" s="59">
        <v>21</v>
      </c>
      <c r="X15" s="16"/>
      <c r="Y15" s="57"/>
      <c r="Z15" s="56">
        <v>4</v>
      </c>
      <c r="AA15" s="16"/>
      <c r="AB15" s="57"/>
      <c r="AC15" s="56"/>
      <c r="AD15" s="16"/>
      <c r="AE15" s="57"/>
      <c r="AF15" s="56">
        <v>6</v>
      </c>
      <c r="AG15" s="16"/>
      <c r="AH15" s="57"/>
      <c r="AI15" s="37"/>
      <c r="AJ15" s="37"/>
      <c r="AK15" s="38"/>
      <c r="AL15" s="56">
        <v>27</v>
      </c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03"/>
      <c r="B16" s="25"/>
      <c r="C16" s="22">
        <f t="shared" ref="C16" si="44">IF(ISBLANK(B15),"",IF(B15="W",5,IF(B15="L",0,IF(B15&gt;D17,5,IF(B15=D17,3,IF(B15&gt;D17-4,2,IF(B15&gt;=D17/2,1,0)))))))</f>
        <v>5</v>
      </c>
      <c r="D16" s="23"/>
      <c r="E16" s="21"/>
      <c r="F16" s="22">
        <f t="shared" ref="F16" si="45">IF(ISBLANK(E15),"",IF(E15="W",5,IF(E15="L",0,IF(E15&gt;G17,5,IF(E15=G17,3,IF(E15&gt;G17-4,2,IF(E15&gt;=G17/2,1,0)))))))</f>
        <v>0</v>
      </c>
      <c r="G16" s="23"/>
      <c r="H16" s="21"/>
      <c r="I16" s="22">
        <v>0</v>
      </c>
      <c r="J16" s="23"/>
      <c r="K16" s="21"/>
      <c r="L16" s="22">
        <f t="shared" ref="L16" si="46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 t="str">
        <f t="shared" ref="R16" si="47">IF(ISBLANK(Q15),"",IF(Q15="W",5,IF(Q15="L",0,IF(Q15&gt;S17,5,IF(Q15=S17,3,IF(Q15&gt;S17-4,2,IF(Q15&gt;=S17/2,1,0)))))))</f>
        <v/>
      </c>
      <c r="S16" s="23"/>
      <c r="T16" s="22"/>
      <c r="U16" s="22">
        <f t="shared" ref="U16" si="48">IF(ISBLANK(T15),"",IF(T15="W",5,IF(T15="L",0,IF(T15&gt;V17,5,IF(T15=V17,3,IF(T15&gt;V17-4,2,IF(T15&gt;=V17/2,1,0)))))))</f>
        <v>0</v>
      </c>
      <c r="V16" s="24"/>
      <c r="W16" s="25"/>
      <c r="X16" s="22">
        <f t="shared" ref="X16" si="49">IF(ISBLANK(W15),"",IF(W15="W",5,IF(W15="L",0,IF(W15&gt;Y17,5,IF(W15=Y17,3,IF(W15&gt;Y17-4,2,IF(W15&gt;=Y17/2,1,0)))))))</f>
        <v>5</v>
      </c>
      <c r="Y16" s="23"/>
      <c r="Z16" s="21"/>
      <c r="AA16" s="22">
        <f t="shared" ref="AA16" si="50">IF(ISBLANK(Z15),"",IF(Z15="W",5,IF(Z15="L",0,IF(Z15&gt;AB17,5,IF(Z15=AB17,3,IF(Z15&gt;AB17-4,2,IF(Z15&gt;=AB17/2,1,0)))))))</f>
        <v>0</v>
      </c>
      <c r="AB16" s="23"/>
      <c r="AC16" s="21"/>
      <c r="AD16" s="22" t="str">
        <f t="shared" ref="AD16" si="51">IF(ISBLANK(AC15),"",IF(AC15="W",5,IF(AC15="L",0,IF(AC15&gt;AE17,5,IF(AC15=AE17,3,IF(AC15&gt;AE17-4,2,IF(AC15&gt;=AE17/2,1,0)))))))</f>
        <v/>
      </c>
      <c r="AE16" s="23"/>
      <c r="AF16" s="21"/>
      <c r="AG16" s="22">
        <f t="shared" ref="AG16" si="52">IF(ISBLANK(AF15),"",IF(AF15="W",5,IF(AF15="L",0,IF(AF15&gt;AH17,5,IF(AF15=AH17,3,IF(AF15&gt;AH17-4,2,IF(AF15&gt;=AH17/2,1,0)))))))</f>
        <v>1</v>
      </c>
      <c r="AH16" s="23"/>
      <c r="AI16" s="39"/>
      <c r="AJ16" s="39"/>
      <c r="AK16" s="40"/>
      <c r="AL16" s="21"/>
      <c r="AM16" s="22">
        <f t="shared" ref="AM16" si="53">IF(ISBLANK(AL15),"",IF(AL15="W",5,IF(AL15="L",0,IF(AL15&gt;AN17,5,IF(AL15=AN17,3,IF(AL15&gt;AN17-4,2,IF(AL15&gt;=AN17/2,1,0)))))))</f>
        <v>5</v>
      </c>
      <c r="AN16" s="23"/>
      <c r="AO16" s="21"/>
      <c r="AP16" s="22" t="str">
        <f t="shared" ref="AP16" si="54">IF(ISBLANK(AO15),"",IF(AO15="W",5,IF(AO15="L",0,IF(AO15&gt;AQ17,5,IF(AO15=AQ17,3,IF(AO15&gt;AQ17-4,2,IF(AO15&gt;=AQ17/2,1,0)))))))</f>
        <v/>
      </c>
      <c r="AQ16" s="24"/>
      <c r="AR16" s="64">
        <f>12-(COUNTBLANK(B16:AQ16)-30)</f>
        <v>9</v>
      </c>
      <c r="AS16" s="23">
        <f>COUNTIF(B16:AQ16,5)</f>
        <v>4</v>
      </c>
      <c r="AT16" s="68">
        <f>COUNTIF(B16:AQ16,3)</f>
        <v>0</v>
      </c>
      <c r="AU16" s="23">
        <f>AR16-AS16-AT16</f>
        <v>5</v>
      </c>
      <c r="AV16" s="64">
        <f>SUM(B15:AQ15)</f>
        <v>96</v>
      </c>
      <c r="AW16" s="68">
        <f>SUM(B17:AQ17)</f>
        <v>63</v>
      </c>
      <c r="AX16" s="23">
        <f>AV16-AW16</f>
        <v>33</v>
      </c>
      <c r="AY16" s="78">
        <f>AV16/AW16</f>
        <v>1.5238095238095237</v>
      </c>
      <c r="AZ16" s="51"/>
      <c r="BA16" s="85">
        <f>SUM(B16:AQ16)+AZ16</f>
        <v>21</v>
      </c>
      <c r="BB16" s="24">
        <f>RANK(BA16,$BA$3:$BA$23,0)</f>
        <v>4</v>
      </c>
    </row>
    <row r="17" spans="1:54" ht="24.95" customHeight="1">
      <c r="A17" s="106"/>
      <c r="B17" s="31"/>
      <c r="C17" s="30"/>
      <c r="D17" s="58">
        <v>4</v>
      </c>
      <c r="E17" s="29"/>
      <c r="F17" s="30"/>
      <c r="G17" s="58">
        <v>12</v>
      </c>
      <c r="H17" s="29"/>
      <c r="I17" s="30"/>
      <c r="J17" s="58">
        <v>8</v>
      </c>
      <c r="K17" s="29"/>
      <c r="L17" s="30"/>
      <c r="M17" s="58">
        <v>4</v>
      </c>
      <c r="N17" s="41"/>
      <c r="O17" s="41"/>
      <c r="P17" s="42"/>
      <c r="Q17" s="29"/>
      <c r="R17" s="30"/>
      <c r="S17" s="58"/>
      <c r="T17" s="30"/>
      <c r="U17" s="30"/>
      <c r="V17" s="53">
        <v>14</v>
      </c>
      <c r="W17" s="31"/>
      <c r="X17" s="30"/>
      <c r="Y17" s="58">
        <v>0</v>
      </c>
      <c r="Z17" s="29"/>
      <c r="AA17" s="30"/>
      <c r="AB17" s="58">
        <v>10</v>
      </c>
      <c r="AC17" s="29"/>
      <c r="AD17" s="30"/>
      <c r="AE17" s="58"/>
      <c r="AF17" s="29"/>
      <c r="AG17" s="30"/>
      <c r="AH17" s="58">
        <v>11</v>
      </c>
      <c r="AI17" s="41"/>
      <c r="AJ17" s="41"/>
      <c r="AK17" s="42"/>
      <c r="AL17" s="29"/>
      <c r="AM17" s="30"/>
      <c r="AN17" s="58">
        <v>0</v>
      </c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7" t="s">
        <v>70</v>
      </c>
      <c r="B18" s="59">
        <v>0</v>
      </c>
      <c r="C18" s="16"/>
      <c r="D18" s="57"/>
      <c r="E18" s="56">
        <v>0</v>
      </c>
      <c r="F18" s="16"/>
      <c r="G18" s="57"/>
      <c r="H18" s="56">
        <v>1</v>
      </c>
      <c r="I18" s="16"/>
      <c r="J18" s="57"/>
      <c r="K18" s="56">
        <v>1</v>
      </c>
      <c r="L18" s="16"/>
      <c r="M18" s="57"/>
      <c r="N18" s="56"/>
      <c r="O18" s="16"/>
      <c r="P18" s="57"/>
      <c r="Q18" s="90"/>
      <c r="R18" s="90"/>
      <c r="S18" s="91"/>
      <c r="T18" s="92">
        <v>1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>
        <v>0</v>
      </c>
      <c r="AG18" s="16"/>
      <c r="AH18" s="57"/>
      <c r="AI18" s="56">
        <v>0</v>
      </c>
      <c r="AJ18" s="16"/>
      <c r="AK18" s="57"/>
      <c r="AL18" s="90"/>
      <c r="AM18" s="90"/>
      <c r="AN18" s="91"/>
      <c r="AO18" s="56">
        <v>0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03"/>
      <c r="B19" s="25"/>
      <c r="C19" s="22">
        <v>5</v>
      </c>
      <c r="D19" s="23"/>
      <c r="E19" s="21"/>
      <c r="F19" s="22">
        <f t="shared" ref="F19" si="55">IF(ISBLANK(E18),"",IF(E18="W",5,IF(E18="L",0,IF(E18&gt;G20,5,IF(E18=G20,3,IF(E18&gt;G20-4,2,IF(E18&gt;=G20/2,1,0)))))))</f>
        <v>0</v>
      </c>
      <c r="G19" s="23"/>
      <c r="H19" s="21"/>
      <c r="I19" s="22">
        <f t="shared" ref="I19" si="56">IF(ISBLANK(H18),"",IF(H18="W",5,IF(H18="L",0,IF(H18&gt;J20,5,IF(H18=J20,3,IF(H18&gt;J20-4,2,IF(H18&gt;=J20/2,1,0)))))))</f>
        <v>0</v>
      </c>
      <c r="J19" s="23"/>
      <c r="K19" s="21"/>
      <c r="L19" s="22">
        <f t="shared" ref="L19" si="57">IF(ISBLANK(K18),"",IF(K18="W",5,IF(K18="L",0,IF(K18&gt;M20,5,IF(K18=M20,3,IF(K18&gt;M20-4,2,IF(K18&gt;=M20/2,1,0)))))))</f>
        <v>0</v>
      </c>
      <c r="M19" s="23"/>
      <c r="N19" s="21"/>
      <c r="O19" s="22" t="str">
        <f t="shared" ref="O19" si="58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v>5</v>
      </c>
      <c r="V19" s="23"/>
      <c r="W19" s="25"/>
      <c r="X19" s="22" t="str">
        <f t="shared" ref="X19" si="59">IF(ISBLANK(W18),"",IF(W18="W",5,IF(W18="L",0,IF(W18&gt;Y20,5,IF(W18=Y20,3,IF(W18&gt;Y20-4,2,IF(W18&gt;=Y20/2,1,0)))))))</f>
        <v/>
      </c>
      <c r="Y19" s="23"/>
      <c r="Z19" s="21"/>
      <c r="AA19" s="22" t="str">
        <f t="shared" ref="AA19" si="60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1">IF(ISBLANK(AC18),"",IF(AC18="W",5,IF(AC18="L",0,IF(AC18&gt;AE20,5,IF(AC18=AE20,3,IF(AC18&gt;AE20-4,2,IF(AC18&gt;=AE20/2,1,0)))))))</f>
        <v/>
      </c>
      <c r="AE19" s="23"/>
      <c r="AF19" s="21"/>
      <c r="AG19" s="22">
        <f t="shared" ref="AG19" si="62">IF(ISBLANK(AF18),"",IF(AF18="W",5,IF(AF18="L",0,IF(AF18&gt;AH20,5,IF(AF18=AH20,3,IF(AF18&gt;AH20-4,2,IF(AF18&gt;=AH20/2,1,0)))))))</f>
        <v>0</v>
      </c>
      <c r="AH19" s="23"/>
      <c r="AI19" s="21"/>
      <c r="AJ19" s="22">
        <f t="shared" ref="AJ19" si="63">IF(ISBLANK(AI18),"",IF(AI18="W",5,IF(AI18="L",0,IF(AI18&gt;AK20,5,IF(AI18=AK20,3,IF(AI18&gt;AK20-4,2,IF(AI18&gt;=AK20/2,1,0)))))))</f>
        <v>0</v>
      </c>
      <c r="AK19" s="23"/>
      <c r="AL19" s="39"/>
      <c r="AM19" s="39"/>
      <c r="AN19" s="40"/>
      <c r="AO19" s="21"/>
      <c r="AP19" s="22">
        <f t="shared" ref="AP19" si="64">IF(ISBLANK(AO18),"",IF(AO18="W",5,IF(AO18="L",0,IF(AO18&gt;AQ20,5,IF(AO18=AQ20,3,IF(AO18&gt;AQ20-4,2,IF(AO18&gt;=AQ20/2,1,0)))))))</f>
        <v>0</v>
      </c>
      <c r="AQ19" s="24"/>
      <c r="AR19" s="64">
        <f>12-(COUNTBLANK(B19:AQ19)-30)</f>
        <v>8</v>
      </c>
      <c r="AS19" s="23">
        <f>COUNTIF(B19:AQ19,5)</f>
        <v>2</v>
      </c>
      <c r="AT19" s="68">
        <f>COUNTIF(B19:AQ19,3)</f>
        <v>0</v>
      </c>
      <c r="AU19" s="23">
        <f>AR19-AS19-AT19</f>
        <v>6</v>
      </c>
      <c r="AV19" s="64">
        <f>SUM(B18:AQ18)</f>
        <v>3</v>
      </c>
      <c r="AW19" s="68">
        <f>SUM(B20:AQ20)</f>
        <v>116</v>
      </c>
      <c r="AX19" s="23">
        <f>AV19-AW19</f>
        <v>-113</v>
      </c>
      <c r="AY19" s="78">
        <f>AV19/AW19</f>
        <v>2.5862068965517241E-2</v>
      </c>
      <c r="AZ19" s="51"/>
      <c r="BA19" s="85">
        <f>SUM(B19:AQ19)+AZ19</f>
        <v>10</v>
      </c>
      <c r="BB19" s="24">
        <f>RANK(BA19,$BA$3:$BA$23,0)</f>
        <v>6</v>
      </c>
    </row>
    <row r="20" spans="1:54" ht="24.95" customHeight="1">
      <c r="A20" s="106"/>
      <c r="B20" s="31"/>
      <c r="C20" s="30"/>
      <c r="D20" s="58">
        <v>5</v>
      </c>
      <c r="E20" s="29"/>
      <c r="F20" s="30"/>
      <c r="G20" s="58">
        <v>16</v>
      </c>
      <c r="H20" s="29"/>
      <c r="I20" s="30"/>
      <c r="J20" s="58">
        <v>8</v>
      </c>
      <c r="K20" s="29"/>
      <c r="L20" s="30"/>
      <c r="M20" s="58">
        <v>9</v>
      </c>
      <c r="N20" s="29"/>
      <c r="O20" s="30"/>
      <c r="P20" s="58"/>
      <c r="Q20" s="41"/>
      <c r="R20" s="41"/>
      <c r="S20" s="42"/>
      <c r="T20" s="30"/>
      <c r="U20" s="30"/>
      <c r="V20" s="58">
        <v>19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>
        <v>16</v>
      </c>
      <c r="AI20" s="29"/>
      <c r="AJ20" s="30"/>
      <c r="AK20" s="58">
        <v>27</v>
      </c>
      <c r="AL20" s="41"/>
      <c r="AM20" s="41"/>
      <c r="AN20" s="42"/>
      <c r="AO20" s="29"/>
      <c r="AP20" s="30"/>
      <c r="AQ20" s="53">
        <v>16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03" t="s">
        <v>65</v>
      </c>
      <c r="B21" s="89">
        <v>18</v>
      </c>
      <c r="D21" s="33"/>
      <c r="E21" s="55">
        <v>6</v>
      </c>
      <c r="G21" s="33"/>
      <c r="H21" s="55"/>
      <c r="J21" s="33"/>
      <c r="K21" s="55">
        <v>10</v>
      </c>
      <c r="M21" s="33"/>
      <c r="N21" s="55">
        <v>14</v>
      </c>
      <c r="P21" s="33"/>
      <c r="Q21" s="55">
        <v>19</v>
      </c>
      <c r="R21" s="11" t="s">
        <v>86</v>
      </c>
      <c r="S21" s="33"/>
      <c r="T21" s="37"/>
      <c r="U21" s="37"/>
      <c r="V21" s="43"/>
      <c r="W21" s="89"/>
      <c r="Y21" s="33"/>
      <c r="Z21" s="55"/>
      <c r="AB21" s="33"/>
      <c r="AC21" s="55">
        <v>31</v>
      </c>
      <c r="AE21" s="33"/>
      <c r="AF21" s="55"/>
      <c r="AH21" s="33"/>
      <c r="AI21" s="55"/>
      <c r="AK21" s="33"/>
      <c r="AL21" s="55">
        <v>16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03"/>
      <c r="B22" s="25"/>
      <c r="C22" s="22">
        <f t="shared" ref="C22" si="65">IF(ISBLANK(B21),"",IF(B21="W",5,IF(B21="L",0,IF(B21&gt;D23,5,IF(B21=D23,3,IF(B21&gt;D23-4,2,IF(B21&gt;=D23/2,1,0)))))))</f>
        <v>5</v>
      </c>
      <c r="D22" s="23"/>
      <c r="E22" s="21"/>
      <c r="F22" s="22">
        <f t="shared" ref="F22" si="66">IF(ISBLANK(E21),"",IF(E21="W",5,IF(E21="L",0,IF(E21&gt;G23,5,IF(E21=G23,3,IF(E21&gt;G23-4,2,IF(E21&gt;=G23/2,1,0)))))))</f>
        <v>5</v>
      </c>
      <c r="G22" s="23"/>
      <c r="H22" s="21"/>
      <c r="I22" s="22" t="str">
        <f t="shared" ref="I22" si="67">IF(ISBLANK(H21),"",IF(H21="W",5,IF(H21="L",0,IF(H21&gt;J23,5,IF(H21=J23,3,IF(H21&gt;J23-4,2,IF(H21&gt;=J23/2,1,0)))))))</f>
        <v/>
      </c>
      <c r="J22" s="23"/>
      <c r="K22" s="21"/>
      <c r="L22" s="22">
        <f t="shared" ref="L22" si="68">IF(ISBLANK(K21),"",IF(K21="W",5,IF(K21="L",0,IF(K21&gt;M23,5,IF(K21=M23,3,IF(K21&gt;M23-4,2,IF(K21&gt;=M23/2,1,0)))))))</f>
        <v>5</v>
      </c>
      <c r="M22" s="23"/>
      <c r="N22" s="21"/>
      <c r="O22" s="22">
        <f t="shared" ref="O22" si="69">IF(ISBLANK(N21),"",IF(N21="W",5,IF(N21="L",0,IF(N21&gt;P23,5,IF(N21=P23,3,IF(N21&gt;P23-4,2,IF(N21&gt;=P23/2,1,0)))))))</f>
        <v>5</v>
      </c>
      <c r="P22" s="23"/>
      <c r="Q22" s="21"/>
      <c r="R22" s="22">
        <v>0</v>
      </c>
      <c r="S22" s="23"/>
      <c r="T22" s="39"/>
      <c r="U22" s="39"/>
      <c r="V22" s="44"/>
      <c r="W22" s="25"/>
      <c r="X22" s="22" t="str">
        <f t="shared" ref="X22" si="70">IF(ISBLANK(W21),"",IF(W21="W",5,IF(W21="L",0,IF(W21&gt;Y23,5,IF(W21=Y23,3,IF(W21&gt;Y23-4,2,IF(W21&gt;=Y23/2,1,0)))))))</f>
        <v/>
      </c>
      <c r="Y22" s="23"/>
      <c r="Z22" s="21"/>
      <c r="AA22" s="22" t="str">
        <f t="shared" ref="AA22" si="71">IF(ISBLANK(Z21),"",IF(Z21="W",5,IF(Z21="L",0,IF(Z21&gt;AB23,5,IF(Z21=AB23,3,IF(Z21&gt;AB23-4,2,IF(Z21&gt;=AB23/2,1,0)))))))</f>
        <v/>
      </c>
      <c r="AB22" s="23"/>
      <c r="AC22" s="21"/>
      <c r="AD22" s="22">
        <f t="shared" ref="AD22" si="72">IF(ISBLANK(AC21),"",IF(AC21="W",5,IF(AC21="L",0,IF(AC21&gt;AE23,5,IF(AC21=AE23,3,IF(AC21&gt;AE23-4,2,IF(AC21&gt;=AE23/2,1,0)))))))</f>
        <v>5</v>
      </c>
      <c r="AE22" s="23"/>
      <c r="AF22" s="21"/>
      <c r="AG22" s="22" t="str">
        <f t="shared" ref="AG22" si="73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74">IF(ISBLANK(AI21),"",IF(AI21="W",5,IF(AI21="L",0,IF(AI21&gt;AK23,5,IF(AI21=AK23,3,IF(AI21&gt;AK23-4,2,IF(AI21&gt;=AK23/2,1,0)))))))</f>
        <v/>
      </c>
      <c r="AK22" s="23"/>
      <c r="AL22" s="21"/>
      <c r="AM22" s="22">
        <f t="shared" ref="AM22" si="75">IF(ISBLANK(AL21),"",IF(AL21="W",5,IF(AL21="L",0,IF(AL21&gt;AN23,5,IF(AL21=AN23,3,IF(AL21&gt;AN23-4,2,IF(AL21&gt;=AN23/2,1,0)))))))</f>
        <v>5</v>
      </c>
      <c r="AN22" s="23"/>
      <c r="AO22" s="39"/>
      <c r="AP22" s="39"/>
      <c r="AQ22" s="44"/>
      <c r="AR22" s="64">
        <f>12-(COUNTBLANK(B22:AQ22)-30)</f>
        <v>7</v>
      </c>
      <c r="AS22" s="23">
        <f>COUNTIF(B22:AQ22,5)</f>
        <v>6</v>
      </c>
      <c r="AT22" s="68">
        <f>COUNTIF(B22:AQ22,3)</f>
        <v>0</v>
      </c>
      <c r="AU22" s="23">
        <f>AR22-AS22-AT22</f>
        <v>1</v>
      </c>
      <c r="AV22" s="64">
        <f>SUM(B21:AQ21)</f>
        <v>114</v>
      </c>
      <c r="AW22" s="68">
        <f>SUM(B23:AQ23)</f>
        <v>19</v>
      </c>
      <c r="AX22" s="23">
        <f>AV22-AW22</f>
        <v>95</v>
      </c>
      <c r="AY22" s="78">
        <f>AV22/AW22</f>
        <v>6</v>
      </c>
      <c r="AZ22" s="51"/>
      <c r="BA22" s="85">
        <f>SUM(B22:AQ22)+AZ22</f>
        <v>30</v>
      </c>
      <c r="BB22" s="24">
        <f>RANK(BA22,$BA$3:$BA$23,0)</f>
        <v>2</v>
      </c>
    </row>
    <row r="23" spans="1:54" ht="24.95" customHeight="1" thickBot="1">
      <c r="A23" s="104"/>
      <c r="B23" s="45"/>
      <c r="C23" s="46"/>
      <c r="D23" s="60">
        <v>0</v>
      </c>
      <c r="E23" s="47"/>
      <c r="F23" s="46"/>
      <c r="G23" s="60">
        <v>5</v>
      </c>
      <c r="H23" s="47"/>
      <c r="I23" s="46"/>
      <c r="J23" s="60"/>
      <c r="K23" s="47"/>
      <c r="L23" s="46"/>
      <c r="M23" s="60">
        <v>7</v>
      </c>
      <c r="N23" s="47"/>
      <c r="O23" s="46"/>
      <c r="P23" s="60">
        <v>4</v>
      </c>
      <c r="Q23" s="47"/>
      <c r="R23" s="46"/>
      <c r="S23" s="60">
        <v>1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>
        <v>2</v>
      </c>
      <c r="AF23" s="47"/>
      <c r="AG23" s="46"/>
      <c r="AH23" s="60"/>
      <c r="AI23" s="47"/>
      <c r="AJ23" s="46"/>
      <c r="AK23" s="60"/>
      <c r="AL23" s="47"/>
      <c r="AM23" s="46"/>
      <c r="AN23" s="60">
        <v>0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81</v>
      </c>
      <c r="AS25" s="76">
        <f>SUM(AS3:AS23)</f>
        <v>28</v>
      </c>
      <c r="AT25" s="76"/>
      <c r="AU25" s="76">
        <f>SUM(AU3:AU23)</f>
        <v>28</v>
      </c>
      <c r="AV25" s="76">
        <f>SUM(AV3:AV23)</f>
        <v>419</v>
      </c>
      <c r="AW25" s="76">
        <f>SUM(AW3:AW23)</f>
        <v>419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Tables</vt:lpstr>
      <vt:lpstr>DIVISION 1</vt:lpstr>
      <vt:lpstr>DIVISION 2</vt:lpstr>
      <vt:lpstr>DIVISION 3</vt:lpstr>
      <vt:lpstr>DIVISION 4</vt:lpstr>
      <vt:lpstr>DIVISION 5</vt:lpstr>
      <vt:lpstr>DIVISION 6</vt:lpstr>
      <vt:lpstr>BEE DIV A</vt:lpstr>
      <vt:lpstr>BEE DIV B</vt:lpstr>
      <vt:lpstr>'BEE DIV A'!Print_Area</vt:lpstr>
      <vt:lpstr>'BEE DIV B'!Print_Area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</dc:creator>
  <cp:keywords/>
  <dc:description/>
  <cp:lastModifiedBy>Nikki</cp:lastModifiedBy>
  <cp:revision/>
  <dcterms:created xsi:type="dcterms:W3CDTF">2022-03-13T16:55:38Z</dcterms:created>
  <dcterms:modified xsi:type="dcterms:W3CDTF">2025-02-23T08:18:48Z</dcterms:modified>
  <cp:category/>
  <cp:contentStatus/>
</cp:coreProperties>
</file>