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off\Google Drive\Documents\"/>
    </mc:Choice>
  </mc:AlternateContent>
  <xr:revisionPtr revIDLastSave="0" documentId="13_ncr:1_{AD5E3DCC-7DD6-4AC4-89A4-4AD3CDA8C273}" xr6:coauthVersionLast="47" xr6:coauthVersionMax="47" xr10:uidLastSave="{00000000-0000-0000-0000-000000000000}"/>
  <bookViews>
    <workbookView xWindow="1185" yWindow="1185" windowWidth="21600" windowHeight="14040" xr2:uid="{F71C38BC-2327-423B-A1BB-8AB803958849}"/>
  </bookViews>
  <sheets>
    <sheet name="DIVISION 1" sheetId="2" r:id="rId1"/>
    <sheet name="DIVISION 2" sheetId="3" r:id="rId2"/>
    <sheet name="DIVISION 3" sheetId="5" r:id="rId3"/>
    <sheet name="DIVISION 4" sheetId="6" r:id="rId4"/>
    <sheet name="DIVISION 5" sheetId="7" r:id="rId5"/>
    <sheet name="BEE DIV B" sheetId="11" r:id="rId6"/>
    <sheet name="BEE DIV A" sheetId="10" r:id="rId7"/>
    <sheet name="DIVISION 6" sheetId="8" r:id="rId8"/>
  </sheets>
  <definedNames>
    <definedName name="_xlnm.Print_Area" localSheetId="6">'BEE DIV A'!$A$2:$AV$20</definedName>
    <definedName name="_xlnm.Print_Area" localSheetId="5">'BEE DIV B'!$A$2:$BB$20</definedName>
    <definedName name="_xlnm.Print_Area" localSheetId="0">'DIVISION 1'!$A$2:$BB$23</definedName>
    <definedName name="_xlnm.Print_Area" localSheetId="1">'DIVISION 2'!$A$2:$AV$20</definedName>
    <definedName name="_xlnm.Print_Area" localSheetId="2">'DIVISION 3'!$A$2:$AV$20</definedName>
    <definedName name="_xlnm.Print_Area" localSheetId="3">'DIVISION 4'!$A$2:$AP$20</definedName>
    <definedName name="_xlnm.Print_Area" localSheetId="4">'DIVISION 5'!$A$2:$AP$20</definedName>
    <definedName name="_xlnm.Print_Area" localSheetId="7">'DIVISION 6'!$A$2:$AP$17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22" i="2" l="1"/>
  <c r="AG19" i="2"/>
  <c r="AJ19" i="2"/>
  <c r="U4" i="11"/>
  <c r="AW22" i="11" l="1"/>
  <c r="AV22" i="11"/>
  <c r="AM22" i="11"/>
  <c r="AJ22" i="11"/>
  <c r="AG22" i="11"/>
  <c r="AD22" i="11"/>
  <c r="AA22" i="11"/>
  <c r="X22" i="11"/>
  <c r="R22" i="11"/>
  <c r="O22" i="11"/>
  <c r="L22" i="11"/>
  <c r="I22" i="11"/>
  <c r="F22" i="11"/>
  <c r="C22" i="11"/>
  <c r="AW19" i="11"/>
  <c r="AV19" i="11"/>
  <c r="AP19" i="11"/>
  <c r="AJ19" i="11"/>
  <c r="AG19" i="11"/>
  <c r="AD19" i="11"/>
  <c r="AA19" i="11"/>
  <c r="X19" i="11"/>
  <c r="U19" i="11"/>
  <c r="O19" i="11"/>
  <c r="L19" i="11"/>
  <c r="I19" i="11"/>
  <c r="F19" i="11"/>
  <c r="C19" i="11"/>
  <c r="AW16" i="11"/>
  <c r="AV16" i="11"/>
  <c r="AP16" i="11"/>
  <c r="AM16" i="11"/>
  <c r="AG16" i="11"/>
  <c r="AD16" i="11"/>
  <c r="AA16" i="11"/>
  <c r="X16" i="11"/>
  <c r="U16" i="11"/>
  <c r="R16" i="11"/>
  <c r="L16" i="11"/>
  <c r="I16" i="11"/>
  <c r="F16" i="11"/>
  <c r="C16" i="11"/>
  <c r="AW13" i="11"/>
  <c r="AV13" i="11"/>
  <c r="AP13" i="11"/>
  <c r="AM13" i="11"/>
  <c r="AJ13" i="11"/>
  <c r="AD13" i="11"/>
  <c r="AA13" i="11"/>
  <c r="X13" i="11"/>
  <c r="U13" i="11"/>
  <c r="R13" i="11"/>
  <c r="O13" i="11"/>
  <c r="I13" i="11"/>
  <c r="F13" i="11"/>
  <c r="C13" i="11"/>
  <c r="AW10" i="11"/>
  <c r="AV10" i="11"/>
  <c r="AP10" i="11"/>
  <c r="AM10" i="11"/>
  <c r="AJ10" i="11"/>
  <c r="AG10" i="11"/>
  <c r="AA10" i="11"/>
  <c r="X10" i="11"/>
  <c r="U10" i="11"/>
  <c r="R10" i="11"/>
  <c r="O10" i="11"/>
  <c r="L10" i="11"/>
  <c r="F10" i="11"/>
  <c r="C10" i="11"/>
  <c r="AW7" i="11"/>
  <c r="AV7" i="11"/>
  <c r="AP7" i="11"/>
  <c r="AM7" i="11"/>
  <c r="AJ7" i="11"/>
  <c r="AG7" i="11"/>
  <c r="AD7" i="11"/>
  <c r="X7" i="11"/>
  <c r="U7" i="11"/>
  <c r="R7" i="11"/>
  <c r="O7" i="11"/>
  <c r="L7" i="11"/>
  <c r="I7" i="11"/>
  <c r="C7" i="11"/>
  <c r="AW4" i="11"/>
  <c r="AV4" i="11"/>
  <c r="AP4" i="11"/>
  <c r="AM4" i="11"/>
  <c r="AJ4" i="11"/>
  <c r="AG4" i="11"/>
  <c r="AD4" i="11"/>
  <c r="AA4" i="11"/>
  <c r="R4" i="11"/>
  <c r="O4" i="11"/>
  <c r="L4" i="11"/>
  <c r="I4" i="11"/>
  <c r="F4" i="11"/>
  <c r="AJ2" i="11"/>
  <c r="AG2" i="11"/>
  <c r="AD2" i="11"/>
  <c r="AA2" i="11"/>
  <c r="X2" i="11"/>
  <c r="R2" i="11"/>
  <c r="O2" i="11"/>
  <c r="L2" i="11"/>
  <c r="I2" i="11"/>
  <c r="F2" i="11"/>
  <c r="C2" i="11"/>
  <c r="AS4" i="11" l="1"/>
  <c r="AY19" i="11"/>
  <c r="BA10" i="11"/>
  <c r="AS22" i="11"/>
  <c r="BA7" i="11"/>
  <c r="AX16" i="11"/>
  <c r="AT16" i="11"/>
  <c r="AS13" i="11"/>
  <c r="AS19" i="11"/>
  <c r="AR19" i="11"/>
  <c r="AY7" i="11"/>
  <c r="AY22" i="11"/>
  <c r="AY4" i="11"/>
  <c r="AX19" i="11"/>
  <c r="AY10" i="11"/>
  <c r="BA4" i="11"/>
  <c r="AT22" i="11"/>
  <c r="AW25" i="11"/>
  <c r="AX10" i="11"/>
  <c r="AY13" i="11"/>
  <c r="AT13" i="11"/>
  <c r="BA13" i="11"/>
  <c r="BA22" i="11"/>
  <c r="AS10" i="11"/>
  <c r="AT4" i="11"/>
  <c r="AR7" i="11"/>
  <c r="AR16" i="11"/>
  <c r="AT19" i="11"/>
  <c r="AS7" i="11"/>
  <c r="AS16" i="11"/>
  <c r="AY16" i="11"/>
  <c r="AR10" i="11"/>
  <c r="AX7" i="11"/>
  <c r="AT10" i="11"/>
  <c r="BA19" i="11"/>
  <c r="AR4" i="11"/>
  <c r="AT7" i="11"/>
  <c r="AR13" i="11"/>
  <c r="AX13" i="11"/>
  <c r="BA16" i="11"/>
  <c r="AX22" i="11"/>
  <c r="AV25" i="11"/>
  <c r="AX4" i="11"/>
  <c r="AR22" i="11"/>
  <c r="L10" i="8"/>
  <c r="L4" i="8"/>
  <c r="I13" i="8"/>
  <c r="I7" i="8"/>
  <c r="F4" i="8"/>
  <c r="C7" i="8"/>
  <c r="C13" i="8"/>
  <c r="AJ10" i="10"/>
  <c r="AA19" i="10"/>
  <c r="O19" i="10"/>
  <c r="F19" i="10"/>
  <c r="C19" i="10"/>
  <c r="R16" i="10"/>
  <c r="I16" i="10"/>
  <c r="R13" i="10"/>
  <c r="I13" i="10"/>
  <c r="C13" i="10"/>
  <c r="O10" i="10"/>
  <c r="L10" i="10"/>
  <c r="F10" i="10"/>
  <c r="U7" i="10"/>
  <c r="O7" i="10"/>
  <c r="I7" i="10"/>
  <c r="C7" i="10"/>
  <c r="AG4" i="10"/>
  <c r="R4" i="10"/>
  <c r="L4" i="10"/>
  <c r="F4" i="10"/>
  <c r="AW22" i="8"/>
  <c r="AV22" i="8"/>
  <c r="AM22" i="8"/>
  <c r="AJ22" i="8"/>
  <c r="AG22" i="8"/>
  <c r="AD22" i="8"/>
  <c r="AA22" i="8"/>
  <c r="X22" i="8"/>
  <c r="R22" i="8"/>
  <c r="O22" i="8"/>
  <c r="L22" i="8"/>
  <c r="I22" i="8"/>
  <c r="F22" i="8"/>
  <c r="C22" i="8"/>
  <c r="AW19" i="8"/>
  <c r="AV19" i="8"/>
  <c r="AX19" i="8" s="1"/>
  <c r="AP19" i="8"/>
  <c r="AJ19" i="8"/>
  <c r="AG19" i="8"/>
  <c r="AD19" i="8"/>
  <c r="AA19" i="8"/>
  <c r="X19" i="8"/>
  <c r="U19" i="8"/>
  <c r="O19" i="8"/>
  <c r="L19" i="8"/>
  <c r="I19" i="8"/>
  <c r="F19" i="8"/>
  <c r="C19" i="8"/>
  <c r="AW16" i="8"/>
  <c r="AV16" i="8"/>
  <c r="AP16" i="8"/>
  <c r="AM16" i="8"/>
  <c r="AG16" i="8"/>
  <c r="AD16" i="8"/>
  <c r="AA16" i="8"/>
  <c r="X16" i="8"/>
  <c r="U16" i="8"/>
  <c r="R16" i="8"/>
  <c r="L16" i="8"/>
  <c r="I16" i="8"/>
  <c r="F16" i="8"/>
  <c r="C16" i="8"/>
  <c r="AW13" i="8"/>
  <c r="AV13" i="8"/>
  <c r="AP13" i="8"/>
  <c r="AM13" i="8"/>
  <c r="AJ13" i="8"/>
  <c r="AD13" i="8"/>
  <c r="AA13" i="8"/>
  <c r="X13" i="8"/>
  <c r="U13" i="8"/>
  <c r="R13" i="8"/>
  <c r="O13" i="8"/>
  <c r="F13" i="8"/>
  <c r="AW10" i="8"/>
  <c r="AV10" i="8"/>
  <c r="AP10" i="8"/>
  <c r="AM10" i="8"/>
  <c r="AJ10" i="8"/>
  <c r="AG10" i="8"/>
  <c r="AA10" i="8"/>
  <c r="X10" i="8"/>
  <c r="U10" i="8"/>
  <c r="R10" i="8"/>
  <c r="O10" i="8"/>
  <c r="F10" i="8"/>
  <c r="C10" i="8"/>
  <c r="AW7" i="8"/>
  <c r="AV7" i="8"/>
  <c r="AP7" i="8"/>
  <c r="AM7" i="8"/>
  <c r="AJ7" i="8"/>
  <c r="AG7" i="8"/>
  <c r="AD7" i="8"/>
  <c r="X7" i="8"/>
  <c r="U7" i="8"/>
  <c r="R7" i="8"/>
  <c r="O7" i="8"/>
  <c r="L7" i="8"/>
  <c r="AW4" i="8"/>
  <c r="AV4" i="8"/>
  <c r="AP4" i="8"/>
  <c r="AM4" i="8"/>
  <c r="AJ4" i="8"/>
  <c r="AG4" i="8"/>
  <c r="AD4" i="8"/>
  <c r="AA4" i="8"/>
  <c r="U4" i="8"/>
  <c r="R4" i="8"/>
  <c r="O4" i="8"/>
  <c r="I4" i="8"/>
  <c r="AP2" i="8"/>
  <c r="AJ2" i="8"/>
  <c r="AG2" i="8"/>
  <c r="AD2" i="8"/>
  <c r="AA2" i="8"/>
  <c r="X2" i="8"/>
  <c r="U2" i="8"/>
  <c r="R2" i="8"/>
  <c r="O2" i="8"/>
  <c r="L2" i="8"/>
  <c r="I2" i="8"/>
  <c r="F2" i="8"/>
  <c r="C2" i="8"/>
  <c r="AQ19" i="7"/>
  <c r="AP19" i="7"/>
  <c r="AG19" i="7"/>
  <c r="AD19" i="7"/>
  <c r="AA19" i="7"/>
  <c r="X19" i="7"/>
  <c r="U19" i="7"/>
  <c r="O19" i="7"/>
  <c r="L19" i="7"/>
  <c r="I19" i="7"/>
  <c r="F19" i="7"/>
  <c r="C19" i="7"/>
  <c r="AQ16" i="7"/>
  <c r="AP16" i="7"/>
  <c r="AJ16" i="7"/>
  <c r="AD16" i="7"/>
  <c r="AA16" i="7"/>
  <c r="X16" i="7"/>
  <c r="U16" i="7"/>
  <c r="R16" i="7"/>
  <c r="L16" i="7"/>
  <c r="I16" i="7"/>
  <c r="F16" i="7"/>
  <c r="C16" i="7"/>
  <c r="AQ13" i="7"/>
  <c r="AP13" i="7"/>
  <c r="AJ13" i="7"/>
  <c r="AG13" i="7"/>
  <c r="AA13" i="7"/>
  <c r="X13" i="7"/>
  <c r="U13" i="7"/>
  <c r="R13" i="7"/>
  <c r="O13" i="7"/>
  <c r="I13" i="7"/>
  <c r="F13" i="7"/>
  <c r="C13" i="7"/>
  <c r="AQ10" i="7"/>
  <c r="AP10" i="7"/>
  <c r="AJ10" i="7"/>
  <c r="AG10" i="7"/>
  <c r="AD10" i="7"/>
  <c r="X10" i="7"/>
  <c r="U10" i="7"/>
  <c r="R10" i="7"/>
  <c r="O10" i="7"/>
  <c r="L10" i="7"/>
  <c r="F10" i="7"/>
  <c r="C10" i="7"/>
  <c r="AQ7" i="7"/>
  <c r="AP7" i="7"/>
  <c r="AJ7" i="7"/>
  <c r="AG7" i="7"/>
  <c r="AD7" i="7"/>
  <c r="AA7" i="7"/>
  <c r="U7" i="7"/>
  <c r="R7" i="7"/>
  <c r="O7" i="7"/>
  <c r="L7" i="7"/>
  <c r="I7" i="7"/>
  <c r="C7" i="7"/>
  <c r="AQ4" i="7"/>
  <c r="AP4" i="7"/>
  <c r="AJ4" i="7"/>
  <c r="AG4" i="7"/>
  <c r="AD4" i="7"/>
  <c r="AA4" i="7"/>
  <c r="X4" i="7"/>
  <c r="O4" i="7"/>
  <c r="L4" i="7"/>
  <c r="I4" i="7"/>
  <c r="F4" i="7"/>
  <c r="AG2" i="7"/>
  <c r="AD2" i="7"/>
  <c r="AA2" i="7"/>
  <c r="X2" i="7"/>
  <c r="U2" i="7"/>
  <c r="R2" i="7"/>
  <c r="O2" i="7"/>
  <c r="L2" i="7"/>
  <c r="I2" i="7"/>
  <c r="F2" i="7"/>
  <c r="C2" i="7"/>
  <c r="AQ19" i="6"/>
  <c r="AP19" i="6"/>
  <c r="AG19" i="6"/>
  <c r="AD19" i="6"/>
  <c r="AA19" i="6"/>
  <c r="X19" i="6"/>
  <c r="U19" i="6"/>
  <c r="O19" i="6"/>
  <c r="L19" i="6"/>
  <c r="I19" i="6"/>
  <c r="F19" i="6"/>
  <c r="C19" i="6"/>
  <c r="AQ16" i="6"/>
  <c r="AP16" i="6"/>
  <c r="AJ16" i="6"/>
  <c r="AD16" i="6"/>
  <c r="AA16" i="6"/>
  <c r="X16" i="6"/>
  <c r="U16" i="6"/>
  <c r="R16" i="6"/>
  <c r="L16" i="6"/>
  <c r="I16" i="6"/>
  <c r="F16" i="6"/>
  <c r="C16" i="6"/>
  <c r="AQ13" i="6"/>
  <c r="AP13" i="6"/>
  <c r="AJ13" i="6"/>
  <c r="AG13" i="6"/>
  <c r="AA13" i="6"/>
  <c r="X13" i="6"/>
  <c r="U13" i="6"/>
  <c r="R13" i="6"/>
  <c r="O13" i="6"/>
  <c r="I13" i="6"/>
  <c r="C13" i="6"/>
  <c r="AQ10" i="6"/>
  <c r="AP10" i="6"/>
  <c r="AJ10" i="6"/>
  <c r="AG10" i="6"/>
  <c r="AD10" i="6"/>
  <c r="X10" i="6"/>
  <c r="R10" i="6"/>
  <c r="O10" i="6"/>
  <c r="L10" i="6"/>
  <c r="F10" i="6"/>
  <c r="C10" i="6"/>
  <c r="AQ7" i="6"/>
  <c r="AP7" i="6"/>
  <c r="AJ7" i="6"/>
  <c r="AG7" i="6"/>
  <c r="AD7" i="6"/>
  <c r="AA7" i="6"/>
  <c r="U7" i="6"/>
  <c r="R7" i="6"/>
  <c r="O7" i="6"/>
  <c r="I7" i="6"/>
  <c r="C7" i="6"/>
  <c r="AQ4" i="6"/>
  <c r="AP4" i="6"/>
  <c r="AJ4" i="6"/>
  <c r="AG4" i="6"/>
  <c r="AD4" i="6"/>
  <c r="AA4" i="6"/>
  <c r="X4" i="6"/>
  <c r="R4" i="6"/>
  <c r="O4" i="6"/>
  <c r="L4" i="6"/>
  <c r="I4" i="6"/>
  <c r="F4" i="6"/>
  <c r="AG2" i="6"/>
  <c r="AD2" i="6"/>
  <c r="AA2" i="6"/>
  <c r="X2" i="6"/>
  <c r="U2" i="6"/>
  <c r="R2" i="6"/>
  <c r="O2" i="6"/>
  <c r="L2" i="6"/>
  <c r="I2" i="6"/>
  <c r="C2" i="6"/>
  <c r="AW22" i="5"/>
  <c r="AV22" i="5"/>
  <c r="AM22" i="5"/>
  <c r="AJ22" i="5"/>
  <c r="AG22" i="5"/>
  <c r="AD22" i="5"/>
  <c r="AA22" i="5"/>
  <c r="X22" i="5"/>
  <c r="R22" i="5"/>
  <c r="O22" i="5"/>
  <c r="L22" i="5"/>
  <c r="I22" i="5"/>
  <c r="F22" i="5"/>
  <c r="C22" i="5"/>
  <c r="AW19" i="5"/>
  <c r="AV19" i="5"/>
  <c r="AP19" i="5"/>
  <c r="AJ19" i="5"/>
  <c r="AG19" i="5"/>
  <c r="AD19" i="5"/>
  <c r="AA19" i="5"/>
  <c r="X19" i="5"/>
  <c r="U19" i="5"/>
  <c r="O19" i="5"/>
  <c r="L19" i="5"/>
  <c r="I19" i="5"/>
  <c r="F19" i="5"/>
  <c r="C19" i="5"/>
  <c r="AW16" i="5"/>
  <c r="AV16" i="5"/>
  <c r="AP16" i="5"/>
  <c r="AM16" i="5"/>
  <c r="AG16" i="5"/>
  <c r="AD16" i="5"/>
  <c r="AA16" i="5"/>
  <c r="X16" i="5"/>
  <c r="U16" i="5"/>
  <c r="R16" i="5"/>
  <c r="L16" i="5"/>
  <c r="I16" i="5"/>
  <c r="F16" i="5"/>
  <c r="C16" i="5"/>
  <c r="AW13" i="5"/>
  <c r="AV13" i="5"/>
  <c r="AP13" i="5"/>
  <c r="AM13" i="5"/>
  <c r="AJ13" i="5"/>
  <c r="AD13" i="5"/>
  <c r="AA13" i="5"/>
  <c r="X13" i="5"/>
  <c r="U13" i="5"/>
  <c r="R13" i="5"/>
  <c r="O13" i="5"/>
  <c r="I13" i="5"/>
  <c r="F13" i="5"/>
  <c r="C13" i="5"/>
  <c r="AW10" i="5"/>
  <c r="AV10" i="5"/>
  <c r="AP10" i="5"/>
  <c r="AM10" i="5"/>
  <c r="AJ10" i="5"/>
  <c r="AG10" i="5"/>
  <c r="AA10" i="5"/>
  <c r="X10" i="5"/>
  <c r="U10" i="5"/>
  <c r="R10" i="5"/>
  <c r="O10" i="5"/>
  <c r="L10" i="5"/>
  <c r="F10" i="5"/>
  <c r="C10" i="5"/>
  <c r="AW7" i="5"/>
  <c r="AV7" i="5"/>
  <c r="AP7" i="5"/>
  <c r="AM7" i="5"/>
  <c r="AJ7" i="5"/>
  <c r="AG7" i="5"/>
  <c r="AD7" i="5"/>
  <c r="X7" i="5"/>
  <c r="U7" i="5"/>
  <c r="R7" i="5"/>
  <c r="O7" i="5"/>
  <c r="L7" i="5"/>
  <c r="I7" i="5"/>
  <c r="C7" i="5"/>
  <c r="AW4" i="5"/>
  <c r="AV4" i="5"/>
  <c r="AP4" i="5"/>
  <c r="AM4" i="5"/>
  <c r="AJ4" i="5"/>
  <c r="AG4" i="5"/>
  <c r="AD4" i="5"/>
  <c r="AA4" i="5"/>
  <c r="U4" i="5"/>
  <c r="R4" i="5"/>
  <c r="O4" i="5"/>
  <c r="L4" i="5"/>
  <c r="I4" i="5"/>
  <c r="F4" i="5"/>
  <c r="AP2" i="5"/>
  <c r="AJ2" i="5"/>
  <c r="AG2" i="5"/>
  <c r="AD2" i="5"/>
  <c r="AA2" i="5"/>
  <c r="X2" i="5"/>
  <c r="U2" i="5"/>
  <c r="R2" i="5"/>
  <c r="O2" i="5"/>
  <c r="L2" i="5"/>
  <c r="I2" i="5"/>
  <c r="F2" i="5"/>
  <c r="C2" i="5"/>
  <c r="AW22" i="3"/>
  <c r="AV22" i="3"/>
  <c r="AM22" i="3"/>
  <c r="AJ22" i="3"/>
  <c r="AD22" i="3"/>
  <c r="AA22" i="3"/>
  <c r="X22" i="3"/>
  <c r="R22" i="3"/>
  <c r="O22" i="3"/>
  <c r="L22" i="3"/>
  <c r="I22" i="3"/>
  <c r="F22" i="3"/>
  <c r="C22" i="3"/>
  <c r="AW19" i="3"/>
  <c r="AV19" i="3"/>
  <c r="AP19" i="3"/>
  <c r="AJ19" i="3"/>
  <c r="AD19" i="3"/>
  <c r="AA19" i="3"/>
  <c r="X19" i="3"/>
  <c r="U19" i="3"/>
  <c r="O19" i="3"/>
  <c r="L19" i="3"/>
  <c r="I19" i="3"/>
  <c r="F19" i="3"/>
  <c r="C19" i="3"/>
  <c r="AW16" i="3"/>
  <c r="AV16" i="3"/>
  <c r="AP16" i="3"/>
  <c r="AM16" i="3"/>
  <c r="AD16" i="3"/>
  <c r="AA16" i="3"/>
  <c r="X16" i="3"/>
  <c r="U16" i="3"/>
  <c r="R16" i="3"/>
  <c r="L16" i="3"/>
  <c r="I16" i="3"/>
  <c r="F16" i="3"/>
  <c r="C16" i="3"/>
  <c r="AW13" i="3"/>
  <c r="AV13" i="3"/>
  <c r="U13" i="3"/>
  <c r="R13" i="3"/>
  <c r="O13" i="3"/>
  <c r="I13" i="3"/>
  <c r="F13" i="3"/>
  <c r="C13" i="3"/>
  <c r="AW10" i="3"/>
  <c r="AV10" i="3"/>
  <c r="AP10" i="3"/>
  <c r="AM10" i="3"/>
  <c r="AJ10" i="3"/>
  <c r="AA10" i="3"/>
  <c r="X10" i="3"/>
  <c r="U10" i="3"/>
  <c r="R10" i="3"/>
  <c r="O10" i="3"/>
  <c r="L10" i="3"/>
  <c r="F10" i="3"/>
  <c r="C10" i="3"/>
  <c r="AW7" i="3"/>
  <c r="AV7" i="3"/>
  <c r="AP7" i="3"/>
  <c r="AM7" i="3"/>
  <c r="AJ7" i="3"/>
  <c r="AD7" i="3"/>
  <c r="X7" i="3"/>
  <c r="U7" i="3"/>
  <c r="R7" i="3"/>
  <c r="O7" i="3"/>
  <c r="L7" i="3"/>
  <c r="I7" i="3"/>
  <c r="C7" i="3"/>
  <c r="AW4" i="3"/>
  <c r="AV4" i="3"/>
  <c r="AP4" i="3"/>
  <c r="AM4" i="3"/>
  <c r="AJ4" i="3"/>
  <c r="AD4" i="3"/>
  <c r="AA4" i="3"/>
  <c r="U4" i="3"/>
  <c r="R4" i="3"/>
  <c r="O4" i="3"/>
  <c r="L4" i="3"/>
  <c r="I4" i="3"/>
  <c r="F4" i="3"/>
  <c r="AP2" i="3"/>
  <c r="AJ2" i="3"/>
  <c r="AG2" i="3"/>
  <c r="AD2" i="3"/>
  <c r="AA2" i="3"/>
  <c r="X2" i="3"/>
  <c r="U2" i="3"/>
  <c r="R2" i="3"/>
  <c r="O2" i="3"/>
  <c r="L2" i="3"/>
  <c r="I2" i="3"/>
  <c r="F2" i="3"/>
  <c r="C2" i="3"/>
  <c r="AM16" i="2"/>
  <c r="AM13" i="2"/>
  <c r="AM10" i="2"/>
  <c r="AM7" i="2"/>
  <c r="AM4" i="2"/>
  <c r="U19" i="2"/>
  <c r="R22" i="2"/>
  <c r="R2" i="2"/>
  <c r="R16" i="2"/>
  <c r="R13" i="2"/>
  <c r="R10" i="2"/>
  <c r="R7" i="2"/>
  <c r="R4" i="2"/>
  <c r="AW19" i="2"/>
  <c r="AV19" i="2"/>
  <c r="AD19" i="2"/>
  <c r="AA19" i="2"/>
  <c r="X19" i="2"/>
  <c r="O19" i="2"/>
  <c r="L19" i="2"/>
  <c r="F19" i="2"/>
  <c r="C19" i="2"/>
  <c r="C22" i="2"/>
  <c r="L16" i="2"/>
  <c r="C16" i="2"/>
  <c r="AA13" i="2"/>
  <c r="U13" i="2"/>
  <c r="O13" i="2"/>
  <c r="I13" i="2"/>
  <c r="F13" i="2"/>
  <c r="F10" i="2"/>
  <c r="L10" i="2"/>
  <c r="U10" i="2"/>
  <c r="I7" i="2"/>
  <c r="L7" i="2"/>
  <c r="U4" i="2"/>
  <c r="O4" i="2"/>
  <c r="I19" i="10"/>
  <c r="L19" i="10"/>
  <c r="U19" i="10"/>
  <c r="X19" i="10"/>
  <c r="AD19" i="10"/>
  <c r="AG19" i="10"/>
  <c r="AJ16" i="10"/>
  <c r="AD16" i="10"/>
  <c r="AA16" i="10"/>
  <c r="X16" i="10"/>
  <c r="U16" i="10"/>
  <c r="L16" i="10"/>
  <c r="F16" i="10"/>
  <c r="C16" i="10"/>
  <c r="F13" i="10"/>
  <c r="O13" i="10"/>
  <c r="U13" i="10"/>
  <c r="X13" i="10"/>
  <c r="AA13" i="10"/>
  <c r="AG13" i="10"/>
  <c r="AJ13" i="10"/>
  <c r="AG10" i="10"/>
  <c r="AD10" i="10"/>
  <c r="X10" i="10"/>
  <c r="U10" i="10"/>
  <c r="R10" i="10"/>
  <c r="C10" i="10"/>
  <c r="L7" i="10"/>
  <c r="R7" i="10"/>
  <c r="AA7" i="10"/>
  <c r="AD7" i="10"/>
  <c r="AG7" i="10"/>
  <c r="AJ7" i="10"/>
  <c r="AJ4" i="10"/>
  <c r="AD4" i="10"/>
  <c r="AA4" i="10"/>
  <c r="X4" i="10"/>
  <c r="O4" i="10"/>
  <c r="I4" i="10"/>
  <c r="AQ19" i="10"/>
  <c r="AP19" i="10"/>
  <c r="AQ16" i="10"/>
  <c r="AP16" i="10"/>
  <c r="AQ13" i="10"/>
  <c r="AP13" i="10"/>
  <c r="AQ10" i="10"/>
  <c r="AP10" i="10"/>
  <c r="AQ7" i="10"/>
  <c r="AP7" i="10"/>
  <c r="AQ4" i="10"/>
  <c r="AP4" i="10"/>
  <c r="AJ2" i="10"/>
  <c r="AG2" i="10"/>
  <c r="AD2" i="10"/>
  <c r="AA2" i="10"/>
  <c r="X2" i="10"/>
  <c r="U2" i="10"/>
  <c r="R2" i="10"/>
  <c r="O2" i="10"/>
  <c r="L2" i="10"/>
  <c r="I2" i="10"/>
  <c r="F2" i="10"/>
  <c r="C2" i="10"/>
  <c r="AP2" i="2"/>
  <c r="AJ2" i="2"/>
  <c r="AG2" i="2"/>
  <c r="AD2" i="2"/>
  <c r="AA2" i="2"/>
  <c r="X2" i="2"/>
  <c r="U2" i="2"/>
  <c r="O2" i="2"/>
  <c r="L2" i="2"/>
  <c r="I2" i="2"/>
  <c r="F2" i="2"/>
  <c r="C2" i="2"/>
  <c r="O10" i="2"/>
  <c r="F16" i="2"/>
  <c r="I16" i="2"/>
  <c r="F22" i="2"/>
  <c r="L22" i="2"/>
  <c r="O22" i="2"/>
  <c r="AW10" i="2"/>
  <c r="C7" i="2"/>
  <c r="AW22" i="2"/>
  <c r="AW16" i="2"/>
  <c r="AW13" i="2"/>
  <c r="AW7" i="2"/>
  <c r="AW4" i="2"/>
  <c r="AV22" i="2"/>
  <c r="AV16" i="2"/>
  <c r="AV13" i="2"/>
  <c r="AV10" i="2"/>
  <c r="AV4" i="2"/>
  <c r="U16" i="2"/>
  <c r="C13" i="2"/>
  <c r="C10" i="2"/>
  <c r="U7" i="2"/>
  <c r="O7" i="2"/>
  <c r="L4" i="2"/>
  <c r="I4" i="2"/>
  <c r="F4" i="2"/>
  <c r="X7" i="2"/>
  <c r="AA10" i="2"/>
  <c r="X10" i="2"/>
  <c r="X13" i="2"/>
  <c r="AD13" i="2"/>
  <c r="AG16" i="2"/>
  <c r="AD16" i="2"/>
  <c r="AA16" i="2"/>
  <c r="X16" i="2"/>
  <c r="AJ13" i="2"/>
  <c r="AG10" i="2"/>
  <c r="AJ10" i="2"/>
  <c r="AJ7" i="2"/>
  <c r="AG7" i="2"/>
  <c r="AD7" i="2"/>
  <c r="AJ4" i="2"/>
  <c r="AG4" i="2"/>
  <c r="AD4" i="2"/>
  <c r="AA4" i="2"/>
  <c r="AV7" i="2"/>
  <c r="AS19" i="7" l="1"/>
  <c r="AS19" i="10"/>
  <c r="AR13" i="10"/>
  <c r="AY22" i="2"/>
  <c r="AR16" i="7"/>
  <c r="AY4" i="3"/>
  <c r="AT10" i="8"/>
  <c r="AS10" i="8"/>
  <c r="AX10" i="8"/>
  <c r="AR4" i="10"/>
  <c r="AR19" i="6"/>
  <c r="AS19" i="6"/>
  <c r="AL10" i="6"/>
  <c r="AX10" i="5"/>
  <c r="AX19" i="2"/>
  <c r="AY13" i="5"/>
  <c r="AY4" i="5"/>
  <c r="AX4" i="2"/>
  <c r="AR4" i="2"/>
  <c r="AT4" i="2"/>
  <c r="BA7" i="3"/>
  <c r="AY19" i="3"/>
  <c r="AL7" i="6"/>
  <c r="AU16" i="11"/>
  <c r="AU19" i="11"/>
  <c r="AY13" i="8"/>
  <c r="AS13" i="8"/>
  <c r="AY13" i="2"/>
  <c r="AS13" i="10"/>
  <c r="AU13" i="10"/>
  <c r="AR22" i="5"/>
  <c r="AX13" i="5"/>
  <c r="AT4" i="5"/>
  <c r="AU10" i="10"/>
  <c r="AX19" i="5"/>
  <c r="AL13" i="6"/>
  <c r="AL16" i="6"/>
  <c r="AX10" i="2"/>
  <c r="AY10" i="2"/>
  <c r="AY7" i="3"/>
  <c r="AY10" i="8"/>
  <c r="AS25" i="11"/>
  <c r="AY16" i="8"/>
  <c r="AX10" i="3"/>
  <c r="AX22" i="3"/>
  <c r="AX13" i="3"/>
  <c r="AS4" i="2"/>
  <c r="AT7" i="2"/>
  <c r="AU22" i="11"/>
  <c r="AY19" i="5"/>
  <c r="AS19" i="5"/>
  <c r="AX16" i="3"/>
  <c r="AS10" i="7"/>
  <c r="AL10" i="7"/>
  <c r="AQ22" i="10"/>
  <c r="AY13" i="3"/>
  <c r="AS4" i="8"/>
  <c r="AY10" i="5"/>
  <c r="AU7" i="11"/>
  <c r="AL4" i="6"/>
  <c r="AU13" i="11"/>
  <c r="AY4" i="2"/>
  <c r="AS7" i="10"/>
  <c r="AR7" i="7"/>
  <c r="AR16" i="3"/>
  <c r="AY16" i="3"/>
  <c r="AR10" i="3"/>
  <c r="AS7" i="5"/>
  <c r="AX7" i="3"/>
  <c r="AX4" i="3"/>
  <c r="AL19" i="6"/>
  <c r="AR7" i="8"/>
  <c r="AX13" i="2"/>
  <c r="AW25" i="2"/>
  <c r="AS13" i="3"/>
  <c r="AR16" i="10"/>
  <c r="AM19" i="10"/>
  <c r="AW25" i="5"/>
  <c r="AS10" i="5"/>
  <c r="AX16" i="8"/>
  <c r="AS16" i="8"/>
  <c r="BB16" i="11"/>
  <c r="AX19" i="3"/>
  <c r="AT22" i="3"/>
  <c r="AY22" i="3"/>
  <c r="AY16" i="5"/>
  <c r="AX16" i="5"/>
  <c r="BA16" i="5"/>
  <c r="BA13" i="8"/>
  <c r="AS19" i="8"/>
  <c r="AX13" i="8"/>
  <c r="AX22" i="8"/>
  <c r="AR22" i="8"/>
  <c r="AT22" i="8"/>
  <c r="AY22" i="8"/>
  <c r="AY10" i="3"/>
  <c r="AR7" i="3"/>
  <c r="AY16" i="2"/>
  <c r="AY19" i="2"/>
  <c r="AR13" i="7"/>
  <c r="BB13" i="11"/>
  <c r="AU10" i="11"/>
  <c r="BB10" i="11"/>
  <c r="AU4" i="11"/>
  <c r="BB7" i="11"/>
  <c r="BB19" i="11"/>
  <c r="BB22" i="11"/>
  <c r="BB4" i="11"/>
  <c r="AU19" i="10"/>
  <c r="AN19" i="10"/>
  <c r="AU16" i="10"/>
  <c r="AL19" i="10"/>
  <c r="AS16" i="10"/>
  <c r="AR19" i="10"/>
  <c r="AM16" i="10"/>
  <c r="AL16" i="10"/>
  <c r="AM13" i="10"/>
  <c r="AN13" i="10"/>
  <c r="AN16" i="10"/>
  <c r="AR10" i="10"/>
  <c r="AN10" i="10"/>
  <c r="AL13" i="10"/>
  <c r="AM10" i="10"/>
  <c r="AL10" i="10"/>
  <c r="AR7" i="10"/>
  <c r="AP22" i="10"/>
  <c r="AS10" i="10"/>
  <c r="AL7" i="10"/>
  <c r="AN7" i="10"/>
  <c r="AM4" i="10"/>
  <c r="AM7" i="10"/>
  <c r="AU7" i="10"/>
  <c r="AN4" i="10"/>
  <c r="AL4" i="10"/>
  <c r="AU4" i="10"/>
  <c r="AS4" i="10"/>
  <c r="BA22" i="8"/>
  <c r="AW25" i="8"/>
  <c r="AS22" i="8"/>
  <c r="AR19" i="8"/>
  <c r="BA19" i="8"/>
  <c r="AT19" i="8"/>
  <c r="AY19" i="8"/>
  <c r="BA16" i="8"/>
  <c r="AT16" i="8"/>
  <c r="AR16" i="8"/>
  <c r="AR13" i="8"/>
  <c r="BA10" i="8"/>
  <c r="AT13" i="8"/>
  <c r="BA7" i="8"/>
  <c r="AY7" i="8"/>
  <c r="AR10" i="8"/>
  <c r="AS7" i="8"/>
  <c r="AX7" i="8"/>
  <c r="AT7" i="8"/>
  <c r="AV25" i="8"/>
  <c r="AX4" i="8"/>
  <c r="AR4" i="8"/>
  <c r="BA4" i="8"/>
  <c r="AY4" i="8"/>
  <c r="AT4" i="8"/>
  <c r="AL16" i="7"/>
  <c r="AS16" i="7"/>
  <c r="AL13" i="7"/>
  <c r="AN7" i="7"/>
  <c r="AP22" i="7"/>
  <c r="AL7" i="7"/>
  <c r="AL4" i="7"/>
  <c r="AM19" i="7"/>
  <c r="AN4" i="7"/>
  <c r="AR19" i="7"/>
  <c r="AL19" i="7"/>
  <c r="AU19" i="7"/>
  <c r="AN16" i="7"/>
  <c r="AN13" i="7"/>
  <c r="AM10" i="7"/>
  <c r="AM13" i="7"/>
  <c r="AU10" i="7"/>
  <c r="AQ22" i="7"/>
  <c r="AU16" i="7"/>
  <c r="AU7" i="7"/>
  <c r="AM16" i="7"/>
  <c r="AR4" i="7"/>
  <c r="AS4" i="7"/>
  <c r="AU4" i="7"/>
  <c r="AM4" i="7"/>
  <c r="AS7" i="7"/>
  <c r="AN19" i="7"/>
  <c r="AU13" i="7"/>
  <c r="AS13" i="7"/>
  <c r="AM7" i="7"/>
  <c r="AN10" i="7"/>
  <c r="AR10" i="7"/>
  <c r="AN7" i="6"/>
  <c r="AS13" i="6"/>
  <c r="AM13" i="6"/>
  <c r="AN4" i="6"/>
  <c r="AQ22" i="6"/>
  <c r="AU13" i="6"/>
  <c r="AU19" i="6"/>
  <c r="AS16" i="6"/>
  <c r="AN10" i="6"/>
  <c r="AM7" i="6"/>
  <c r="AR10" i="6"/>
  <c r="AN19" i="6"/>
  <c r="AR13" i="6"/>
  <c r="AM19" i="6"/>
  <c r="AR16" i="6"/>
  <c r="AU16" i="6"/>
  <c r="AN16" i="6"/>
  <c r="AM16" i="6"/>
  <c r="AN13" i="6"/>
  <c r="AU10" i="6"/>
  <c r="AS10" i="6"/>
  <c r="AM10" i="6"/>
  <c r="AU7" i="6"/>
  <c r="AS7" i="6"/>
  <c r="AR7" i="6"/>
  <c r="AP22" i="6"/>
  <c r="AU4" i="6"/>
  <c r="AM4" i="6"/>
  <c r="AS4" i="6"/>
  <c r="AR4" i="6"/>
  <c r="AY22" i="5"/>
  <c r="AS22" i="5"/>
  <c r="AX22" i="5"/>
  <c r="BA22" i="5"/>
  <c r="AT22" i="5"/>
  <c r="BA19" i="5"/>
  <c r="AR19" i="5"/>
  <c r="AT19" i="5"/>
  <c r="AR16" i="5"/>
  <c r="BA13" i="5"/>
  <c r="AS13" i="5"/>
  <c r="AS16" i="5"/>
  <c r="AT16" i="5"/>
  <c r="AR13" i="5"/>
  <c r="AT13" i="5"/>
  <c r="BA10" i="5"/>
  <c r="AR10" i="5"/>
  <c r="AR7" i="5"/>
  <c r="AX7" i="5"/>
  <c r="AT10" i="5"/>
  <c r="AT7" i="5"/>
  <c r="BA7" i="5"/>
  <c r="AR4" i="5"/>
  <c r="AY7" i="5"/>
  <c r="BA4" i="5"/>
  <c r="AS4" i="5"/>
  <c r="AV25" i="5"/>
  <c r="AX4" i="5"/>
  <c r="AS22" i="3"/>
  <c r="AR22" i="3"/>
  <c r="BA22" i="3"/>
  <c r="BA19" i="3"/>
  <c r="AS19" i="3"/>
  <c r="AW25" i="3"/>
  <c r="AR19" i="3"/>
  <c r="AT19" i="3"/>
  <c r="AS16" i="3"/>
  <c r="BA16" i="3"/>
  <c r="AT16" i="3"/>
  <c r="BA13" i="3"/>
  <c r="AR13" i="3"/>
  <c r="AT13" i="3"/>
  <c r="AS10" i="3"/>
  <c r="BA10" i="3"/>
  <c r="AV25" i="3"/>
  <c r="AT10" i="3"/>
  <c r="AT7" i="3"/>
  <c r="AS7" i="3"/>
  <c r="AT4" i="3"/>
  <c r="AR4" i="3"/>
  <c r="BA4" i="3"/>
  <c r="AS4" i="3"/>
  <c r="BA22" i="2"/>
  <c r="AS22" i="2"/>
  <c r="AT22" i="2"/>
  <c r="AS19" i="2"/>
  <c r="AX22" i="2"/>
  <c r="AR19" i="2"/>
  <c r="BA19" i="2"/>
  <c r="AR16" i="2"/>
  <c r="AT19" i="2"/>
  <c r="BA16" i="2"/>
  <c r="AX16" i="2"/>
  <c r="AV25" i="2"/>
  <c r="AS16" i="2"/>
  <c r="AT13" i="2"/>
  <c r="AT16" i="2"/>
  <c r="AR13" i="2"/>
  <c r="BA13" i="2"/>
  <c r="AS13" i="2"/>
  <c r="AR10" i="2"/>
  <c r="AS10" i="2"/>
  <c r="AT10" i="2"/>
  <c r="BA10" i="2"/>
  <c r="BA7" i="2"/>
  <c r="AX7" i="2"/>
  <c r="AY7" i="2"/>
  <c r="AS7" i="2"/>
  <c r="BA4" i="2"/>
  <c r="AR7" i="2"/>
  <c r="AU10" i="8" l="1"/>
  <c r="AU4" i="2"/>
  <c r="AO13" i="6"/>
  <c r="AU22" i="3"/>
  <c r="AU25" i="11"/>
  <c r="AO7" i="6"/>
  <c r="AO7" i="7"/>
  <c r="AU16" i="3"/>
  <c r="AU7" i="5"/>
  <c r="AO19" i="10"/>
  <c r="AS25" i="5"/>
  <c r="AU19" i="8"/>
  <c r="AU22" i="8"/>
  <c r="AU10" i="3"/>
  <c r="AO13" i="10"/>
  <c r="AO16" i="10"/>
  <c r="AO10" i="10"/>
  <c r="AO7" i="10"/>
  <c r="AM22" i="10"/>
  <c r="AO4" i="10"/>
  <c r="AV4" i="10"/>
  <c r="AV7" i="10"/>
  <c r="AV13" i="10"/>
  <c r="AV10" i="10"/>
  <c r="AV16" i="10"/>
  <c r="AV19" i="10"/>
  <c r="AU16" i="8"/>
  <c r="AU13" i="8"/>
  <c r="AU7" i="8"/>
  <c r="AS25" i="8"/>
  <c r="BB4" i="8"/>
  <c r="BB22" i="8"/>
  <c r="BB7" i="8"/>
  <c r="BB10" i="8"/>
  <c r="BB19" i="8"/>
  <c r="BB13" i="8"/>
  <c r="BB16" i="8"/>
  <c r="AU4" i="8"/>
  <c r="AO13" i="7"/>
  <c r="AO10" i="7"/>
  <c r="AO16" i="7"/>
  <c r="AO19" i="7"/>
  <c r="AV4" i="7"/>
  <c r="AO4" i="7"/>
  <c r="AV7" i="7"/>
  <c r="AV19" i="7"/>
  <c r="AM22" i="7"/>
  <c r="AV10" i="7"/>
  <c r="AV13" i="7"/>
  <c r="AV16" i="7"/>
  <c r="AO4" i="6"/>
  <c r="AV7" i="6"/>
  <c r="AO10" i="6"/>
  <c r="AO16" i="6"/>
  <c r="AV19" i="6"/>
  <c r="AV10" i="6"/>
  <c r="AO19" i="6"/>
  <c r="AV13" i="6"/>
  <c r="AM22" i="6"/>
  <c r="AV4" i="6"/>
  <c r="AV16" i="6"/>
  <c r="AU22" i="5"/>
  <c r="AU19" i="5"/>
  <c r="AU16" i="5"/>
  <c r="AU13" i="5"/>
  <c r="AU10" i="5"/>
  <c r="BB16" i="5"/>
  <c r="BB19" i="5"/>
  <c r="BB13" i="5"/>
  <c r="BB22" i="5"/>
  <c r="BB10" i="5"/>
  <c r="BB4" i="5"/>
  <c r="BB7" i="5"/>
  <c r="AU4" i="5"/>
  <c r="AU19" i="3"/>
  <c r="AU13" i="3"/>
  <c r="AU7" i="3"/>
  <c r="AS25" i="3"/>
  <c r="BB19" i="3"/>
  <c r="BB16" i="3"/>
  <c r="BB10" i="3"/>
  <c r="BB22" i="3"/>
  <c r="BB7" i="3"/>
  <c r="BB13" i="3"/>
  <c r="BB4" i="3"/>
  <c r="AU4" i="3"/>
  <c r="AU22" i="2"/>
  <c r="AU19" i="2"/>
  <c r="AU16" i="2"/>
  <c r="AS25" i="2"/>
  <c r="AU10" i="2"/>
  <c r="AU13" i="2"/>
  <c r="BB13" i="2"/>
  <c r="BB7" i="2"/>
  <c r="BB19" i="2"/>
  <c r="BB22" i="2"/>
  <c r="BB10" i="2"/>
  <c r="BB16" i="2"/>
  <c r="BB4" i="2"/>
  <c r="AU7" i="2"/>
  <c r="AU25" i="2" l="1"/>
  <c r="AO22" i="10"/>
  <c r="AU25" i="5"/>
  <c r="AU25" i="3"/>
  <c r="AU25" i="8"/>
  <c r="AO22" i="7"/>
  <c r="AO22" i="6"/>
</calcChain>
</file>

<file path=xl/sharedStrings.xml><?xml version="1.0" encoding="utf-8"?>
<sst xmlns="http://schemas.openxmlformats.org/spreadsheetml/2006/main" count="309" uniqueCount="82">
  <si>
    <t>Langton Aries</t>
  </si>
  <si>
    <t>Langton Leo</t>
  </si>
  <si>
    <t>POINTS</t>
  </si>
  <si>
    <t>Langton Libra</t>
  </si>
  <si>
    <t>Langton Scorpio</t>
  </si>
  <si>
    <t>Otford Vipers</t>
  </si>
  <si>
    <t>CFX Harriers</t>
  </si>
  <si>
    <t>Langton Capricorn</t>
  </si>
  <si>
    <t>Langton Gemini</t>
  </si>
  <si>
    <t>Langton Virgo</t>
  </si>
  <si>
    <t>Wealden Sage</t>
  </si>
  <si>
    <t>CFX Ospreys</t>
  </si>
  <si>
    <t>Langton Aquarius</t>
  </si>
  <si>
    <t>Otford Rattlesnakes</t>
  </si>
  <si>
    <t>CFX Jays</t>
  </si>
  <si>
    <t>Wealden Olive</t>
  </si>
  <si>
    <t>CFX Rooks</t>
  </si>
  <si>
    <t>Wealden Mint</t>
  </si>
  <si>
    <t>CFX Eagles</t>
  </si>
  <si>
    <t>CFX Ravens</t>
  </si>
  <si>
    <t>Wealden Lime</t>
  </si>
  <si>
    <t>CFX Hawks</t>
  </si>
  <si>
    <t>CFX Owls</t>
  </si>
  <si>
    <t>Otford Comets</t>
  </si>
  <si>
    <t>Wealden Pear</t>
  </si>
  <si>
    <t>CFX Kites</t>
  </si>
  <si>
    <t>CFX Merlins</t>
  </si>
  <si>
    <t>Halstead Lions</t>
  </si>
  <si>
    <t>GOALS FOR</t>
  </si>
  <si>
    <t>GOALS AGAINST</t>
  </si>
  <si>
    <t>GOAL DIFFERENCE</t>
  </si>
  <si>
    <t>GOAL AVERAGE</t>
  </si>
  <si>
    <t>POSITION</t>
  </si>
  <si>
    <t>DIVISION 1</t>
  </si>
  <si>
    <t>PENALTIES</t>
  </si>
  <si>
    <t>PLAYED</t>
  </si>
  <si>
    <t>WON</t>
  </si>
  <si>
    <t>DRAWN</t>
  </si>
  <si>
    <t>LOST</t>
  </si>
  <si>
    <t>CHECKS</t>
  </si>
  <si>
    <t>DIVISION 2</t>
  </si>
  <si>
    <t>DIVISION 3</t>
  </si>
  <si>
    <t>DIVISION 4</t>
  </si>
  <si>
    <t>DIVISION 5</t>
  </si>
  <si>
    <t>DIVISION 6</t>
  </si>
  <si>
    <t>KCNC Minis</t>
  </si>
  <si>
    <t>KCNC Juniors 1</t>
  </si>
  <si>
    <t>Wealden Emerald</t>
  </si>
  <si>
    <t>KCNC Juniors 2</t>
  </si>
  <si>
    <t>KCNC Juniors 3</t>
  </si>
  <si>
    <t>BG Firesparks</t>
  </si>
  <si>
    <t>Langton Sagittarius</t>
  </si>
  <si>
    <t>Otford Cobras</t>
  </si>
  <si>
    <t>KCNC Juniors 4</t>
  </si>
  <si>
    <t>BEE
DIVISION A</t>
  </si>
  <si>
    <t>BG Fireflames</t>
  </si>
  <si>
    <t>CFX Buzzards</t>
  </si>
  <si>
    <t>Langton Taurus</t>
  </si>
  <si>
    <t>CFX Kestrels</t>
  </si>
  <si>
    <t>CFX Wrens</t>
  </si>
  <si>
    <t>Jets</t>
  </si>
  <si>
    <t>CD Phoenix Maroon</t>
  </si>
  <si>
    <t>Halstead Tigers</t>
  </si>
  <si>
    <t>BG Firephoenix</t>
  </si>
  <si>
    <t>Halstead Leopards</t>
  </si>
  <si>
    <t>Hurricane Ice</t>
  </si>
  <si>
    <t>Otford Pythons</t>
  </si>
  <si>
    <t>CFX Swallows</t>
  </si>
  <si>
    <t>BEE DIVISION B</t>
  </si>
  <si>
    <t>BG Firestarters</t>
  </si>
  <si>
    <t>Otford Stars</t>
  </si>
  <si>
    <t>CDP Green</t>
  </si>
  <si>
    <t>L</t>
  </si>
  <si>
    <t>W</t>
  </si>
  <si>
    <t>CANX</t>
  </si>
  <si>
    <t>X</t>
  </si>
  <si>
    <t>Canx</t>
  </si>
  <si>
    <t>Langto Virgo</t>
  </si>
  <si>
    <t>Otford Rattle</t>
  </si>
  <si>
    <t>Friendly</t>
  </si>
  <si>
    <t>Canc</t>
  </si>
  <si>
    <t>Langton Pisces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</si>
</sst>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Avenir Book"/>
      <family val="2"/>
    </font>
    <font>
      <sz val="12"/>
      <color theme="1"/>
      <name val="Avenir Book"/>
      <family val="2"/>
    </font>
    <font>
      <b/>
      <sz val="14"/>
      <color theme="1"/>
      <name val="Avenir Book"/>
      <family val="2"/>
    </font>
    <font>
      <sz val="14"/>
      <color theme="1"/>
      <name val="Avenir Book"/>
      <family val="2"/>
    </font>
    <font>
      <sz val="11"/>
      <color rgb="FF000000"/>
      <name val="Avenir Book"/>
      <family val="2"/>
    </font>
    <font>
      <sz val="14"/>
      <color rgb="FF000000"/>
      <name val="Avenir Book"/>
      <family val="2"/>
    </font>
    <font>
      <sz val="11"/>
      <color rgb="FFFF0000"/>
      <name val="Avenir Book"/>
      <family val="2"/>
    </font>
    <font>
      <i/>
      <sz val="11"/>
      <color rgb="FFFF0000"/>
      <name val="Avenir Book"/>
      <family val="2"/>
    </font>
    <font>
      <b/>
      <sz val="14"/>
      <color theme="0"/>
      <name val="Avenir Book"/>
      <family val="2"/>
    </font>
    <font>
      <sz val="11"/>
      <color theme="0"/>
      <name val="Avenir Book"/>
      <family val="2"/>
    </font>
    <font>
      <sz val="14"/>
      <color theme="0"/>
      <name val="Avenir Boo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8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textRotation="90" wrapText="1"/>
    </xf>
    <xf numFmtId="0" fontId="1" fillId="0" borderId="43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2" fontId="1" fillId="0" borderId="28" xfId="0" applyNumberFormat="1" applyFont="1" applyBorder="1" applyAlignment="1">
      <alignment horizontal="center" vertical="center"/>
    </xf>
    <xf numFmtId="2" fontId="1" fillId="0" borderId="33" xfId="0" applyNumberFormat="1" applyFont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textRotation="90" wrapText="1"/>
    </xf>
    <xf numFmtId="0" fontId="10" fillId="5" borderId="14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6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713D7-1FB5-6342-8D6A-2DA6828EC2B0}">
  <sheetPr>
    <pageSetUpPr fitToPage="1"/>
  </sheetPr>
  <dimension ref="A1:BB25"/>
  <sheetViews>
    <sheetView tabSelected="1" zoomScale="55" zoomScaleNormal="55" workbookViewId="0">
      <pane xSplit="1" ySplit="2" topLeftCell="AR3" activePane="bottomRight" state="frozen"/>
      <selection pane="topRight" activeCell="B1" sqref="B1"/>
      <selection pane="bottomLeft" activeCell="A3" sqref="A3"/>
      <selection pane="bottomRight" activeCell="BB13" sqref="BB13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33</v>
      </c>
      <c r="B2" s="5"/>
      <c r="C2" s="6" t="str">
        <f>A3</f>
        <v>KCNC Juniors 1</v>
      </c>
      <c r="D2" s="7"/>
      <c r="E2" s="8"/>
      <c r="F2" s="6" t="str">
        <f>A6</f>
        <v>KCNC Juniors 2</v>
      </c>
      <c r="G2" s="7"/>
      <c r="H2" s="8"/>
      <c r="I2" s="6" t="str">
        <f>A9</f>
        <v>Langton Aries</v>
      </c>
      <c r="J2" s="7"/>
      <c r="K2" s="8"/>
      <c r="L2" s="6" t="str">
        <f>A12</f>
        <v>Langton Leo</v>
      </c>
      <c r="M2" s="7"/>
      <c r="N2" s="8"/>
      <c r="O2" s="6" t="str">
        <f>A15</f>
        <v>Langton Scorpio</v>
      </c>
      <c r="P2" s="7"/>
      <c r="Q2" s="8"/>
      <c r="R2" s="6" t="str">
        <f>A18</f>
        <v>Langton Taurus</v>
      </c>
      <c r="S2" s="7"/>
      <c r="T2" s="10"/>
      <c r="U2" s="6" t="str">
        <f>A21</f>
        <v>Wealden Emerald</v>
      </c>
      <c r="V2" s="9"/>
      <c r="W2" s="5"/>
      <c r="X2" s="6" t="str">
        <f>A3</f>
        <v>KCNC Juniors 1</v>
      </c>
      <c r="Y2" s="7"/>
      <c r="Z2" s="8"/>
      <c r="AA2" s="6" t="str">
        <f>A6</f>
        <v>KCNC Juniors 2</v>
      </c>
      <c r="AB2" s="7"/>
      <c r="AC2" s="8"/>
      <c r="AD2" s="6" t="str">
        <f>A9</f>
        <v>Langton Aries</v>
      </c>
      <c r="AE2" s="7"/>
      <c r="AF2" s="8"/>
      <c r="AG2" s="6" t="str">
        <f>A12</f>
        <v>Langton Leo</v>
      </c>
      <c r="AH2" s="7"/>
      <c r="AI2" s="8"/>
      <c r="AJ2" s="6" t="str">
        <f>A15</f>
        <v>Langton Scorpio</v>
      </c>
      <c r="AK2" s="7"/>
      <c r="AL2" s="8"/>
      <c r="AM2" s="6" t="s">
        <v>57</v>
      </c>
      <c r="AN2" s="7"/>
      <c r="AO2" s="8"/>
      <c r="AP2" s="6" t="str">
        <f>A21</f>
        <v>Wealden Emerald</v>
      </c>
      <c r="AQ2" s="9"/>
      <c r="AR2" s="74" t="s">
        <v>35</v>
      </c>
      <c r="AS2" s="7" t="s">
        <v>36</v>
      </c>
      <c r="AT2" s="75" t="s">
        <v>37</v>
      </c>
      <c r="AU2" s="7" t="s">
        <v>38</v>
      </c>
      <c r="AV2" s="74" t="s">
        <v>28</v>
      </c>
      <c r="AW2" s="75" t="s">
        <v>29</v>
      </c>
      <c r="AX2" s="7" t="s">
        <v>30</v>
      </c>
      <c r="AY2" s="9" t="s">
        <v>31</v>
      </c>
      <c r="AZ2" s="5" t="s">
        <v>34</v>
      </c>
      <c r="BA2" s="83" t="s">
        <v>2</v>
      </c>
      <c r="BB2" s="9" t="s">
        <v>32</v>
      </c>
    </row>
    <row r="3" spans="1:54" ht="24.95" customHeight="1">
      <c r="A3" s="99" t="s">
        <v>46</v>
      </c>
      <c r="B3" s="12"/>
      <c r="C3" s="13"/>
      <c r="D3" s="14"/>
      <c r="E3" s="52">
        <v>31</v>
      </c>
      <c r="F3" s="15"/>
      <c r="G3" s="15"/>
      <c r="H3" s="56">
        <v>43</v>
      </c>
      <c r="I3" s="16"/>
      <c r="J3" s="57"/>
      <c r="K3" s="56">
        <v>16</v>
      </c>
      <c r="L3" s="16"/>
      <c r="M3" s="57"/>
      <c r="N3" s="56">
        <v>38</v>
      </c>
      <c r="O3" s="16"/>
      <c r="P3" s="57"/>
      <c r="Q3" s="56">
        <v>30</v>
      </c>
      <c r="R3" s="16"/>
      <c r="S3" s="57"/>
      <c r="T3" s="94">
        <v>35</v>
      </c>
      <c r="U3" s="16"/>
      <c r="V3" s="17"/>
      <c r="W3" s="71"/>
      <c r="X3" s="34"/>
      <c r="Y3" s="35"/>
      <c r="Z3" s="55">
        <v>23</v>
      </c>
      <c r="AC3" s="55">
        <v>42</v>
      </c>
      <c r="AE3" s="33"/>
      <c r="AF3" s="55">
        <v>22</v>
      </c>
      <c r="AH3" s="33"/>
      <c r="AI3" s="55">
        <v>45</v>
      </c>
      <c r="AK3" s="33"/>
      <c r="AL3" s="55">
        <v>27</v>
      </c>
      <c r="AN3" s="33"/>
      <c r="AO3" s="55">
        <v>0</v>
      </c>
      <c r="AP3" s="11" t="s">
        <v>79</v>
      </c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97"/>
      <c r="B4" s="18"/>
      <c r="C4" s="19"/>
      <c r="D4" s="20"/>
      <c r="E4" s="21"/>
      <c r="F4" s="22">
        <f t="shared" ref="F4" si="0">IF(ISBLANK(E3),"",IF(E3="W",5,IF(E3="L",0,IF(E3&gt;G5,5,IF(E3=G5,3,IF(E3&gt;G5-4,2,IF(E3&gt;=G5/2,1,0)))))))</f>
        <v>5</v>
      </c>
      <c r="G4" s="22"/>
      <c r="H4" s="21"/>
      <c r="I4" s="22">
        <f t="shared" ref="I4" si="1">IF(ISBLANK(H3),"",IF(H3="W",5,IF(H3="L",0,IF(H3&gt;J5,5,IF(H3=J5,3,IF(H3&gt;J5-4,2,IF(H3&gt;=J5/2,1,0)))))))</f>
        <v>5</v>
      </c>
      <c r="J4" s="23"/>
      <c r="K4" s="21"/>
      <c r="L4" s="22">
        <f t="shared" ref="L4" si="2">IF(ISBLANK(K3),"",IF(K3="W",5,IF(K3="L",0,IF(K3&gt;M5,5,IF(K3=M5,3,IF(K3&gt;M5-4,2,IF(K3&gt;=M5/2,1,0)))))))</f>
        <v>0</v>
      </c>
      <c r="M4" s="23"/>
      <c r="N4" s="21"/>
      <c r="O4" s="22">
        <f t="shared" ref="O4" si="3">IF(ISBLANK(N3),"",IF(N3="W",5,IF(N3="L",0,IF(N3&gt;P5,5,IF(N3=P5,3,IF(N3&gt;P5-4,2,IF(N3&gt;=P5/2,1,0)))))))</f>
        <v>5</v>
      </c>
      <c r="P4" s="23"/>
      <c r="Q4" s="21"/>
      <c r="R4" s="22">
        <f t="shared" ref="R4" si="4">IF(ISBLANK(Q3),"",IF(Q3="W",5,IF(Q3="L",0,IF(Q3&gt;S5,5,IF(Q3=S5,3,IF(Q3&gt;S5-4,2,IF(Q3&gt;=S5/2,1,0)))))))</f>
        <v>3</v>
      </c>
      <c r="S4" s="23"/>
      <c r="T4" s="22"/>
      <c r="U4" s="22">
        <f t="shared" ref="U4" si="5">IF(ISBLANK(T3),"",IF(T3="W",5,IF(T3="L",0,IF(T3&gt;V5,5,IF(T3=V5,3,IF(T3&gt;V5-4,2,IF(T3&gt;=V5/2,1,0)))))))</f>
        <v>5</v>
      </c>
      <c r="V4" s="24"/>
      <c r="W4" s="18"/>
      <c r="X4" s="19"/>
      <c r="Y4" s="20"/>
      <c r="Z4" s="21"/>
      <c r="AA4" s="22">
        <f t="shared" ref="AA4" si="6">IF(ISBLANK(Z3),"",IF(Z3="W",5,IF(Z3="L",0,IF(Z3&gt;AB5,5,IF(Z3=AB5,3,IF(Z3&gt;AB5-4,2,IF(Z3&gt;=AB5/2,1,0)))))))</f>
        <v>5</v>
      </c>
      <c r="AB4" s="22"/>
      <c r="AC4" s="21"/>
      <c r="AD4" s="22">
        <f t="shared" ref="AD4" si="7">IF(ISBLANK(AC3),"",IF(AC3="W",5,IF(AC3="L",0,IF(AC3&gt;AE5,5,IF(AC3=AE5,3,IF(AC3&gt;AE5-4,2,IF(AC3&gt;=AE5/2,1,0)))))))</f>
        <v>5</v>
      </c>
      <c r="AE4" s="23"/>
      <c r="AF4" s="21"/>
      <c r="AG4" s="22">
        <f t="shared" ref="AG4" si="8">IF(ISBLANK(AF3),"",IF(AF3="W",5,IF(AF3="L",0,IF(AF3&gt;AH5,5,IF(AF3=AH5,3,IF(AF3&gt;AH5-4,2,IF(AF3&gt;=AH5/2,1,0)))))))</f>
        <v>1</v>
      </c>
      <c r="AH4" s="23"/>
      <c r="AI4" s="21"/>
      <c r="AJ4" s="22">
        <f t="shared" ref="AJ4" si="9">IF(ISBLANK(AI3),"",IF(AI3="W",5,IF(AI3="L",0,IF(AI3&gt;AK5,5,IF(AI3=AK5,3,IF(AI3&gt;AK5-4,2,IF(AI3&gt;=AK5/2,1,0)))))))</f>
        <v>5</v>
      </c>
      <c r="AK4" s="23"/>
      <c r="AL4" s="21"/>
      <c r="AM4" s="22">
        <f t="shared" ref="AM4" si="10">IF(ISBLANK(AL3),"",IF(AL3="W",5,IF(AL3="L",0,IF(AL3&gt;AN5,5,IF(AL3=AN5,3,IF(AL3&gt;AN5-4,2,IF(AL3&gt;=AN5/2,1,0)))))))</f>
        <v>5</v>
      </c>
      <c r="AN4" s="23"/>
      <c r="AO4" s="21"/>
      <c r="AP4" s="22"/>
      <c r="AQ4" s="24"/>
      <c r="AR4" s="64">
        <f>12-(COUNTBLANK(B4:AQ4)-30)</f>
        <v>11</v>
      </c>
      <c r="AS4" s="23">
        <f>COUNTIF(B4:AQ4,5)</f>
        <v>8</v>
      </c>
      <c r="AT4" s="68">
        <f>COUNTIF(B4:AQ4,3)</f>
        <v>1</v>
      </c>
      <c r="AU4" s="23">
        <f>AR4-AS4-AT4</f>
        <v>2</v>
      </c>
      <c r="AV4" s="64">
        <f>SUM(B3:AQ3)</f>
        <v>352</v>
      </c>
      <c r="AW4" s="68">
        <f>SUM(B5:AQ5)</f>
        <v>280</v>
      </c>
      <c r="AX4" s="23">
        <f>AV4-AW4</f>
        <v>72</v>
      </c>
      <c r="AY4" s="78">
        <f>AV4/AW4</f>
        <v>1.2571428571428571</v>
      </c>
      <c r="AZ4" s="51"/>
      <c r="BA4" s="85">
        <f>SUM(B4:AQ4)+AZ4</f>
        <v>44</v>
      </c>
      <c r="BB4" s="24">
        <f>RANK(BA4,$BA$3:$BA$23,0)</f>
        <v>2</v>
      </c>
    </row>
    <row r="5" spans="1:54" ht="24.95" customHeight="1">
      <c r="A5" s="100"/>
      <c r="B5" s="26"/>
      <c r="C5" s="27"/>
      <c r="D5" s="28"/>
      <c r="E5" s="29"/>
      <c r="F5" s="30"/>
      <c r="G5" s="54">
        <v>19</v>
      </c>
      <c r="H5" s="29"/>
      <c r="I5" s="30"/>
      <c r="J5" s="58">
        <v>31</v>
      </c>
      <c r="K5" s="29"/>
      <c r="L5" s="30"/>
      <c r="M5" s="58">
        <v>36</v>
      </c>
      <c r="N5" s="29"/>
      <c r="O5" s="30"/>
      <c r="P5" s="58">
        <v>18</v>
      </c>
      <c r="Q5" s="29"/>
      <c r="R5" s="30"/>
      <c r="S5" s="58">
        <v>30</v>
      </c>
      <c r="T5" s="30"/>
      <c r="U5" s="30"/>
      <c r="V5" s="53">
        <v>17</v>
      </c>
      <c r="W5" s="26"/>
      <c r="X5" s="27"/>
      <c r="Y5" s="28"/>
      <c r="Z5" s="29"/>
      <c r="AA5" s="30"/>
      <c r="AB5" s="54">
        <v>16</v>
      </c>
      <c r="AC5" s="29"/>
      <c r="AD5" s="30"/>
      <c r="AE5" s="58">
        <v>28</v>
      </c>
      <c r="AF5" s="29"/>
      <c r="AG5" s="30"/>
      <c r="AH5" s="58">
        <v>43</v>
      </c>
      <c r="AI5" s="29"/>
      <c r="AJ5" s="30"/>
      <c r="AK5" s="58">
        <v>17</v>
      </c>
      <c r="AL5" s="29"/>
      <c r="AM5" s="30"/>
      <c r="AN5" s="58">
        <v>25</v>
      </c>
      <c r="AO5" s="29"/>
      <c r="AP5" s="30"/>
      <c r="AQ5" s="53">
        <v>0</v>
      </c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01" t="s">
        <v>48</v>
      </c>
      <c r="B6" s="59">
        <v>19</v>
      </c>
      <c r="C6" s="16"/>
      <c r="D6" s="57"/>
      <c r="E6" s="34"/>
      <c r="F6" s="34"/>
      <c r="G6" s="35"/>
      <c r="H6" s="55">
        <v>23</v>
      </c>
      <c r="K6" s="56">
        <v>15</v>
      </c>
      <c r="L6" s="16"/>
      <c r="M6" s="57"/>
      <c r="N6" s="56">
        <v>17</v>
      </c>
      <c r="O6" s="16"/>
      <c r="P6" s="57"/>
      <c r="Q6" s="56">
        <v>12</v>
      </c>
      <c r="R6" s="16"/>
      <c r="S6" s="57"/>
      <c r="T6" s="94">
        <v>39</v>
      </c>
      <c r="U6" s="16"/>
      <c r="V6" s="17"/>
      <c r="W6" s="59">
        <v>16</v>
      </c>
      <c r="X6" s="16"/>
      <c r="Y6" s="57"/>
      <c r="Z6" s="34"/>
      <c r="AA6" s="34"/>
      <c r="AB6" s="35"/>
      <c r="AC6" s="55">
        <v>28</v>
      </c>
      <c r="AF6" s="56">
        <v>13</v>
      </c>
      <c r="AG6" s="16"/>
      <c r="AH6" s="57"/>
      <c r="AI6" s="56">
        <v>23</v>
      </c>
      <c r="AJ6" s="16"/>
      <c r="AK6" s="57"/>
      <c r="AL6" s="56">
        <v>25</v>
      </c>
      <c r="AM6" s="16"/>
      <c r="AN6" s="57"/>
      <c r="AO6" s="56">
        <v>0</v>
      </c>
      <c r="AP6" s="16" t="s">
        <v>79</v>
      </c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97"/>
      <c r="B7" s="25"/>
      <c r="C7" s="22">
        <f t="shared" ref="C7" si="11">IF(ISBLANK(B6),"",IF(B6="W",5,IF(B6="L",0,IF(B6&gt;D8,5,IF(B6=D8,3,IF(B6&gt;D8-4,2,IF(B6&gt;=D8/2,1,0)))))))</f>
        <v>1</v>
      </c>
      <c r="D7" s="23"/>
      <c r="E7" s="19"/>
      <c r="F7" s="19"/>
      <c r="G7" s="20"/>
      <c r="H7" s="21"/>
      <c r="I7" s="22">
        <f t="shared" ref="I7" si="12">IF(ISBLANK(H6),"",IF(H6="W",5,IF(H6="L",0,IF(H6&gt;J8,5,IF(H6=J8,3,IF(H6&gt;J8-4,2,IF(H6&gt;=J8/2,1,0)))))))</f>
        <v>2</v>
      </c>
      <c r="J7" s="22"/>
      <c r="K7" s="21"/>
      <c r="L7" s="22">
        <f t="shared" ref="L7" si="13">IF(ISBLANK(K6),"",IF(K6="W",5,IF(K6="L",0,IF(K6&gt;M8,5,IF(K6=M8,3,IF(K6&gt;M8-4,2,IF(K6&gt;=M8/2,1,0)))))))</f>
        <v>0</v>
      </c>
      <c r="M7" s="23"/>
      <c r="N7" s="21"/>
      <c r="O7" s="22">
        <f t="shared" ref="O7" si="14">IF(ISBLANK(N6),"",IF(N6="W",5,IF(N6="L",0,IF(N6&gt;P8,5,IF(N6=P8,3,IF(N6&gt;P8-4,2,IF(N6&gt;=P8/2,1,0)))))))</f>
        <v>5</v>
      </c>
      <c r="P7" s="23"/>
      <c r="Q7" s="21"/>
      <c r="R7" s="22">
        <f t="shared" ref="R7" si="15">IF(ISBLANK(Q6),"",IF(Q6="W",5,IF(Q6="L",0,IF(Q6&gt;S8,5,IF(Q6=S8,3,IF(Q6&gt;S8-4,2,IF(Q6&gt;=S8/2,1,0)))))))</f>
        <v>0</v>
      </c>
      <c r="S7" s="23"/>
      <c r="T7" s="22"/>
      <c r="U7" s="22">
        <f t="shared" ref="U7" si="16">IF(ISBLANK(T6),"",IF(T6="W",5,IF(T6="L",0,IF(T6&gt;V8,5,IF(T6=V8,3,IF(T6&gt;V8-4,2,IF(T6&gt;=V8/2,1,0)))))))</f>
        <v>5</v>
      </c>
      <c r="V7" s="24"/>
      <c r="W7" s="25"/>
      <c r="X7" s="22">
        <f t="shared" ref="X7" si="17">IF(ISBLANK(W6),"",IF(W6="W",5,IF(W6="L",0,IF(W6&gt;Y8,5,IF(W6=Y8,3,IF(W6&gt;Y8-4,2,IF(W6&gt;=Y8/2,1,0)))))))</f>
        <v>1</v>
      </c>
      <c r="Y7" s="23"/>
      <c r="Z7" s="19"/>
      <c r="AA7" s="19"/>
      <c r="AB7" s="20"/>
      <c r="AC7" s="21"/>
      <c r="AD7" s="22">
        <f t="shared" ref="AD7" si="18">IF(ISBLANK(AC6),"",IF(AC6="W",5,IF(AC6="L",0,IF(AC6&gt;AE8,5,IF(AC6=AE8,3,IF(AC6&gt;AE8-4,2,IF(AC6&gt;=AE8/2,1,0)))))))</f>
        <v>5</v>
      </c>
      <c r="AE7" s="22"/>
      <c r="AF7" s="21"/>
      <c r="AG7" s="22">
        <f t="shared" ref="AG7" si="19">IF(ISBLANK(AF6),"",IF(AF6="W",5,IF(AF6="L",0,IF(AF6&gt;AH8,5,IF(AF6=AH8,3,IF(AF6&gt;AH8-4,2,IF(AF6&gt;=AH8/2,1,0)))))))</f>
        <v>0</v>
      </c>
      <c r="AH7" s="23"/>
      <c r="AI7" s="21"/>
      <c r="AJ7" s="22">
        <f t="shared" ref="AJ7" si="20">IF(ISBLANK(AI6),"",IF(AI6="W",5,IF(AI6="L",0,IF(AI6&gt;AK8,5,IF(AI6=AK8,3,IF(AI6&gt;AK8-4,2,IF(AI6&gt;=AK8/2,1,0)))))))</f>
        <v>5</v>
      </c>
      <c r="AK7" s="23"/>
      <c r="AL7" s="21"/>
      <c r="AM7" s="22">
        <f t="shared" ref="AM7" si="21">IF(ISBLANK(AL6),"",IF(AL6="W",5,IF(AL6="L",0,IF(AL6&gt;AN8,5,IF(AL6=AN8,3,IF(AL6&gt;AN8-4,2,IF(AL6&gt;=AN8/2,1,0)))))))</f>
        <v>1</v>
      </c>
      <c r="AN7" s="23"/>
      <c r="AO7" s="21"/>
      <c r="AP7" s="22"/>
      <c r="AQ7" s="24"/>
      <c r="AR7" s="64">
        <f>12-(COUNTBLANK(B7:AQ7)-30)</f>
        <v>11</v>
      </c>
      <c r="AS7" s="23">
        <f>COUNTIF(B7:AQ7,5)</f>
        <v>4</v>
      </c>
      <c r="AT7" s="68">
        <f>COUNTIF(B7:AQ7,3)</f>
        <v>0</v>
      </c>
      <c r="AU7" s="23">
        <f>AR7-AS7-AT7</f>
        <v>7</v>
      </c>
      <c r="AV7" s="64">
        <f>SUM(B6:AQ6)</f>
        <v>230</v>
      </c>
      <c r="AW7" s="68">
        <f>SUM(B8:AQ8)</f>
        <v>272</v>
      </c>
      <c r="AX7" s="23">
        <f>AV7-AW7</f>
        <v>-42</v>
      </c>
      <c r="AY7" s="78">
        <f>AV7/AW7</f>
        <v>0.84558823529411764</v>
      </c>
      <c r="AZ7" s="51"/>
      <c r="BA7" s="85">
        <f>SUM(B7:AQ7)+AZ7</f>
        <v>25</v>
      </c>
      <c r="BB7" s="24">
        <f>RANK(BA7,$BA$3:$BA$23,0)</f>
        <v>4</v>
      </c>
    </row>
    <row r="8" spans="1:54" ht="24.95" customHeight="1">
      <c r="A8" s="100"/>
      <c r="B8" s="31"/>
      <c r="C8" s="30"/>
      <c r="D8" s="58">
        <v>31</v>
      </c>
      <c r="E8" s="27"/>
      <c r="F8" s="27"/>
      <c r="G8" s="28"/>
      <c r="H8" s="29"/>
      <c r="I8" s="30"/>
      <c r="J8" s="54">
        <v>26</v>
      </c>
      <c r="K8" s="29"/>
      <c r="L8" s="30"/>
      <c r="M8" s="58">
        <v>32</v>
      </c>
      <c r="N8" s="29"/>
      <c r="O8" s="30"/>
      <c r="P8" s="58">
        <v>8</v>
      </c>
      <c r="Q8" s="29"/>
      <c r="R8" s="30"/>
      <c r="S8" s="58">
        <v>28</v>
      </c>
      <c r="T8" s="30"/>
      <c r="U8" s="30"/>
      <c r="V8" s="53">
        <v>27</v>
      </c>
      <c r="W8" s="31"/>
      <c r="X8" s="30"/>
      <c r="Y8" s="58">
        <v>23</v>
      </c>
      <c r="Z8" s="27"/>
      <c r="AA8" s="27"/>
      <c r="AB8" s="28"/>
      <c r="AC8" s="29"/>
      <c r="AD8" s="30"/>
      <c r="AE8" s="54">
        <v>19</v>
      </c>
      <c r="AF8" s="29"/>
      <c r="AG8" s="30"/>
      <c r="AH8" s="58">
        <v>31</v>
      </c>
      <c r="AI8" s="29"/>
      <c r="AJ8" s="30"/>
      <c r="AK8" s="58">
        <v>17</v>
      </c>
      <c r="AL8" s="29"/>
      <c r="AM8" s="30"/>
      <c r="AN8" s="58">
        <v>30</v>
      </c>
      <c r="AO8" s="29"/>
      <c r="AP8" s="30"/>
      <c r="AQ8" s="53">
        <v>0</v>
      </c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01" t="s">
        <v>0</v>
      </c>
      <c r="B9" s="59">
        <v>31</v>
      </c>
      <c r="C9" s="16"/>
      <c r="D9" s="57"/>
      <c r="E9" s="56">
        <v>26</v>
      </c>
      <c r="F9" s="16"/>
      <c r="G9" s="57"/>
      <c r="H9" s="37"/>
      <c r="I9" s="37"/>
      <c r="J9" s="38"/>
      <c r="K9" s="56">
        <v>21</v>
      </c>
      <c r="L9" s="16"/>
      <c r="M9" s="57"/>
      <c r="N9" s="56">
        <v>28</v>
      </c>
      <c r="O9" s="16"/>
      <c r="P9" s="57"/>
      <c r="Q9" s="56">
        <v>21</v>
      </c>
      <c r="R9" s="16"/>
      <c r="S9" s="57"/>
      <c r="T9" s="94" t="s">
        <v>73</v>
      </c>
      <c r="U9" s="16"/>
      <c r="V9" s="17"/>
      <c r="W9" s="59">
        <v>28</v>
      </c>
      <c r="X9" s="16"/>
      <c r="Y9" s="57"/>
      <c r="Z9" s="56">
        <v>19</v>
      </c>
      <c r="AA9" s="16"/>
      <c r="AB9" s="57"/>
      <c r="AC9" s="37"/>
      <c r="AD9" s="37"/>
      <c r="AE9" s="38"/>
      <c r="AF9" s="56">
        <v>11</v>
      </c>
      <c r="AG9" s="16"/>
      <c r="AH9" s="57"/>
      <c r="AI9" s="56">
        <v>25</v>
      </c>
      <c r="AJ9" s="16"/>
      <c r="AK9" s="57"/>
      <c r="AL9" s="56">
        <v>30</v>
      </c>
      <c r="AM9" s="16"/>
      <c r="AN9" s="57"/>
      <c r="AO9" s="56">
        <v>0</v>
      </c>
      <c r="AP9" s="16" t="s">
        <v>79</v>
      </c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97"/>
      <c r="B10" s="25"/>
      <c r="C10" s="22">
        <f t="shared" ref="C10" si="22">IF(ISBLANK(B9),"",IF(B9="W",5,IF(B9="L",0,IF(B9&gt;D11,5,IF(B9=D11,3,IF(B9&gt;D11-4,2,IF(B9&gt;=D11/2,1,0)))))))</f>
        <v>1</v>
      </c>
      <c r="D10" s="23"/>
      <c r="E10" s="21"/>
      <c r="F10" s="22">
        <f t="shared" ref="F10" si="23">IF(ISBLANK(E9),"",IF(E9="W",5,IF(E9="L",0,IF(E9&gt;G11,5,IF(E9=G11,3,IF(E9&gt;G11-4,2,IF(E9&gt;=G11/2,1,0)))))))</f>
        <v>5</v>
      </c>
      <c r="G10" s="23"/>
      <c r="H10" s="39"/>
      <c r="I10" s="39"/>
      <c r="J10" s="40"/>
      <c r="K10" s="21"/>
      <c r="L10" s="22">
        <f t="shared" ref="L10" si="24">IF(ISBLANK(K9),"",IF(K9="W",5,IF(K9="L",0,IF(K9&gt;M11,5,IF(K9=M11,3,IF(K9&gt;M11-4,2,IF(K9&gt;=M11/2,1,0)))))))</f>
        <v>0</v>
      </c>
      <c r="M10" s="23"/>
      <c r="N10" s="21"/>
      <c r="O10" s="22">
        <f t="shared" ref="O10" si="25">IF(ISBLANK(N9),"",IF(N9="W",5,IF(N9="L",0,IF(N9&gt;P11,5,IF(N9=P11,3,IF(N9&gt;P11-4,2,IF(N9&gt;=P11/2,1,0)))))))</f>
        <v>5</v>
      </c>
      <c r="P10" s="23"/>
      <c r="Q10" s="21"/>
      <c r="R10" s="22">
        <f t="shared" ref="R10" si="26">IF(ISBLANK(Q9),"",IF(Q9="W",5,IF(Q9="L",0,IF(Q9&gt;S11,5,IF(Q9=S11,3,IF(Q9&gt;S11-4,2,IF(Q9&gt;=S11/2,1,0)))))))</f>
        <v>1</v>
      </c>
      <c r="S10" s="23"/>
      <c r="T10" s="22"/>
      <c r="U10" s="22">
        <f t="shared" ref="U10" si="27">IF(ISBLANK(T9),"",IF(T9="W",5,IF(T9="L",0,IF(T9&gt;V11,5,IF(T9=V11,3,IF(T9&gt;V11-4,2,IF(T9&gt;=V11/2,1,0)))))))</f>
        <v>5</v>
      </c>
      <c r="V10" s="24"/>
      <c r="W10" s="25"/>
      <c r="X10" s="22">
        <f t="shared" ref="X10" si="28">IF(ISBLANK(W9),"",IF(W9="W",5,IF(W9="L",0,IF(W9&gt;Y11,5,IF(W9=Y11,3,IF(W9&gt;Y11-4,2,IF(W9&gt;=Y11/2,1,0)))))))</f>
        <v>1</v>
      </c>
      <c r="Y10" s="23"/>
      <c r="Z10" s="21"/>
      <c r="AA10" s="22">
        <f t="shared" ref="AA10" si="29">IF(ISBLANK(Z9),"",IF(Z9="W",5,IF(Z9="L",0,IF(Z9&gt;AB11,5,IF(Z9=AB11,3,IF(Z9&gt;AB11-4,2,IF(Z9&gt;=AB11/2,1,0)))))))</f>
        <v>1</v>
      </c>
      <c r="AB10" s="23"/>
      <c r="AC10" s="39"/>
      <c r="AD10" s="39"/>
      <c r="AE10" s="40"/>
      <c r="AF10" s="21"/>
      <c r="AG10" s="22">
        <f t="shared" ref="AG10" si="30">IF(ISBLANK(AF9),"",IF(AF9="W",5,IF(AF9="L",0,IF(AF9&gt;AH11,5,IF(AF9=AH11,3,IF(AF9&gt;AH11-4,2,IF(AF9&gt;=AH11/2,1,0)))))))</f>
        <v>0</v>
      </c>
      <c r="AH10" s="23"/>
      <c r="AI10" s="21"/>
      <c r="AJ10" s="22">
        <f t="shared" ref="AJ10" si="31">IF(ISBLANK(AI9),"",IF(AI9="W",5,IF(AI9="L",0,IF(AI9&gt;AK11,5,IF(AI9=AK11,3,IF(AI9&gt;AK11-4,2,IF(AI9&gt;=AK11/2,1,0)))))))</f>
        <v>2</v>
      </c>
      <c r="AL10" s="21"/>
      <c r="AM10" s="22">
        <f t="shared" ref="AM10" si="32">IF(ISBLANK(AL9),"",IF(AL9="W",5,IF(AL9="L",0,IF(AL9&gt;AN11,5,IF(AL9=AN11,3,IF(AL9&gt;AN11-4,2,IF(AL9&gt;=AN11/2,1,0)))))))</f>
        <v>1</v>
      </c>
      <c r="AN10" s="23"/>
      <c r="AO10" s="21"/>
      <c r="AP10" s="22"/>
      <c r="AQ10" s="24"/>
      <c r="AR10" s="64">
        <f>12-(COUNTBLANK(B10:AQ10)-30)</f>
        <v>11</v>
      </c>
      <c r="AS10" s="23">
        <f>COUNTIF(B10:AQ10,5)</f>
        <v>3</v>
      </c>
      <c r="AT10" s="68">
        <f>COUNTIF(B10:AQ10,3)</f>
        <v>0</v>
      </c>
      <c r="AU10" s="23">
        <f>AR10-AS10-AT10</f>
        <v>8</v>
      </c>
      <c r="AV10" s="64">
        <f>SUM(B9:AQ9)</f>
        <v>240</v>
      </c>
      <c r="AW10" s="68">
        <f>SUM(B11:AQ11)</f>
        <v>365</v>
      </c>
      <c r="AX10" s="23">
        <f>AV10-AW10</f>
        <v>-125</v>
      </c>
      <c r="AY10" s="78">
        <f>AV10/AW10</f>
        <v>0.65753424657534243</v>
      </c>
      <c r="AZ10" s="51"/>
      <c r="BA10" s="85">
        <f>SUM(B10:AQ10)+AZ10</f>
        <v>22</v>
      </c>
      <c r="BB10" s="24">
        <f>RANK(BA10,$BA$3:$BA$23,0)</f>
        <v>5</v>
      </c>
    </row>
    <row r="11" spans="1:54" ht="24.95" customHeight="1">
      <c r="A11" s="100"/>
      <c r="B11" s="31"/>
      <c r="C11" s="30"/>
      <c r="D11" s="58">
        <v>43</v>
      </c>
      <c r="E11" s="29"/>
      <c r="F11" s="30"/>
      <c r="G11" s="58">
        <v>23</v>
      </c>
      <c r="H11" s="41"/>
      <c r="I11" s="41"/>
      <c r="J11" s="42"/>
      <c r="K11" s="29"/>
      <c r="L11" s="30"/>
      <c r="M11" s="58">
        <v>48</v>
      </c>
      <c r="N11" s="29"/>
      <c r="O11" s="30"/>
      <c r="P11" s="58">
        <v>18</v>
      </c>
      <c r="Q11" s="29"/>
      <c r="R11" s="30"/>
      <c r="S11" s="58">
        <v>34</v>
      </c>
      <c r="T11" s="30"/>
      <c r="U11" s="30"/>
      <c r="V11" s="53" t="s">
        <v>72</v>
      </c>
      <c r="W11" s="31"/>
      <c r="X11" s="30"/>
      <c r="Y11" s="58">
        <v>42</v>
      </c>
      <c r="Z11" s="29"/>
      <c r="AA11" s="30"/>
      <c r="AB11" s="58">
        <v>28</v>
      </c>
      <c r="AC11" s="41"/>
      <c r="AD11" s="41"/>
      <c r="AE11" s="42"/>
      <c r="AF11" s="29"/>
      <c r="AG11" s="30"/>
      <c r="AH11" s="58">
        <v>54</v>
      </c>
      <c r="AI11" s="29"/>
      <c r="AJ11" s="30"/>
      <c r="AK11" s="58">
        <v>28</v>
      </c>
      <c r="AL11" s="29"/>
      <c r="AM11" s="30"/>
      <c r="AN11" s="58">
        <v>47</v>
      </c>
      <c r="AO11" s="29"/>
      <c r="AP11" s="30"/>
      <c r="AQ11" s="53">
        <v>0</v>
      </c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01" t="s">
        <v>1</v>
      </c>
      <c r="B12" s="59">
        <v>36</v>
      </c>
      <c r="C12" s="16"/>
      <c r="D12" s="57"/>
      <c r="E12" s="56">
        <v>32</v>
      </c>
      <c r="F12" s="16"/>
      <c r="G12" s="57"/>
      <c r="H12" s="56">
        <v>48</v>
      </c>
      <c r="I12" s="16"/>
      <c r="J12" s="57"/>
      <c r="K12" s="37"/>
      <c r="L12" s="37"/>
      <c r="M12" s="38"/>
      <c r="N12" s="56">
        <v>34</v>
      </c>
      <c r="O12" s="16"/>
      <c r="P12" s="57"/>
      <c r="Q12" s="56">
        <v>39</v>
      </c>
      <c r="R12" s="16"/>
      <c r="S12" s="57"/>
      <c r="T12" s="94">
        <v>70</v>
      </c>
      <c r="U12" s="16"/>
      <c r="V12" s="17"/>
      <c r="W12" s="59">
        <v>43</v>
      </c>
      <c r="X12" s="16"/>
      <c r="Y12" s="57"/>
      <c r="Z12" s="56">
        <v>31</v>
      </c>
      <c r="AA12" s="16"/>
      <c r="AB12" s="57"/>
      <c r="AC12" s="56">
        <v>54</v>
      </c>
      <c r="AD12" s="16"/>
      <c r="AE12" s="57"/>
      <c r="AF12" s="37"/>
      <c r="AG12" s="37"/>
      <c r="AH12" s="38"/>
      <c r="AI12" s="56">
        <v>49</v>
      </c>
      <c r="AJ12" s="16"/>
      <c r="AK12" s="57"/>
      <c r="AL12" s="56">
        <v>32</v>
      </c>
      <c r="AM12" s="16"/>
      <c r="AN12" s="57"/>
      <c r="AO12" s="56">
        <v>0</v>
      </c>
      <c r="AP12" s="16" t="s">
        <v>79</v>
      </c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97"/>
      <c r="B13" s="25"/>
      <c r="C13" s="22">
        <f t="shared" ref="C13" si="33">IF(ISBLANK(B12),"",IF(B12="W",5,IF(B12="L",0,IF(B12&gt;D14,5,IF(B12=D14,3,IF(B12&gt;D14-4,2,IF(B12&gt;=D14/2,1,0)))))))</f>
        <v>5</v>
      </c>
      <c r="D13" s="23"/>
      <c r="E13" s="21"/>
      <c r="F13" s="22">
        <f t="shared" ref="F13" si="34">IF(ISBLANK(E12),"",IF(E12="W",5,IF(E12="L",0,IF(E12&gt;G14,5,IF(E12=G14,3,IF(E12&gt;G14-4,2,IF(E12&gt;=G14/2,1,0)))))))</f>
        <v>5</v>
      </c>
      <c r="G13" s="23"/>
      <c r="H13" s="21"/>
      <c r="I13" s="22">
        <f t="shared" ref="I13" si="35">IF(ISBLANK(H12),"",IF(H12="W",5,IF(H12="L",0,IF(H12&gt;J14,5,IF(H12=J14,3,IF(H12&gt;J14-4,2,IF(H12&gt;=J14/2,1,0)))))))</f>
        <v>5</v>
      </c>
      <c r="J13" s="23"/>
      <c r="K13" s="39"/>
      <c r="L13" s="39"/>
      <c r="M13" s="40"/>
      <c r="N13" s="21"/>
      <c r="O13" s="22">
        <f t="shared" ref="O13" si="36">IF(ISBLANK(N12),"",IF(N12="W",5,IF(N12="L",0,IF(N12&gt;P14,5,IF(N12=P14,3,IF(N12&gt;P14-4,2,IF(N12&gt;=P14/2,1,0)))))))</f>
        <v>5</v>
      </c>
      <c r="P13" s="23"/>
      <c r="Q13" s="21"/>
      <c r="R13" s="22">
        <f t="shared" ref="R13" si="37">IF(ISBLANK(Q12),"",IF(Q12="W",5,IF(Q12="L",0,IF(Q12&gt;S14,5,IF(Q12=S14,3,IF(Q12&gt;S14-4,2,IF(Q12&gt;=S14/2,1,0)))))))</f>
        <v>5</v>
      </c>
      <c r="S13" s="23"/>
      <c r="T13" s="22"/>
      <c r="U13" s="22">
        <f t="shared" ref="U13" si="38">IF(ISBLANK(T12),"",IF(T12="W",5,IF(T12="L",0,IF(T12&gt;V14,5,IF(T12=V14,3,IF(T12&gt;V14-4,2,IF(T12&gt;=V14/2,1,0)))))))</f>
        <v>5</v>
      </c>
      <c r="V13" s="24"/>
      <c r="W13" s="25"/>
      <c r="X13" s="22">
        <f t="shared" ref="X13" si="39">IF(ISBLANK(W12),"",IF(W12="W",5,IF(W12="L",0,IF(W12&gt;Y14,5,IF(W12=Y14,3,IF(W12&gt;Y14-4,2,IF(W12&gt;=Y14/2,1,0)))))))</f>
        <v>5</v>
      </c>
      <c r="Y13" s="23"/>
      <c r="Z13" s="21"/>
      <c r="AA13" s="22">
        <f t="shared" ref="AA13" si="40">IF(ISBLANK(Z12),"",IF(Z12="W",5,IF(Z12="L",0,IF(Z12&gt;AB14,5,IF(Z12=AB14,3,IF(Z12&gt;AB14-4,2,IF(Z12&gt;=AB14/2,1,0)))))))</f>
        <v>5</v>
      </c>
      <c r="AB13" s="23"/>
      <c r="AC13" s="21"/>
      <c r="AD13" s="22">
        <f t="shared" ref="AD13" si="41">IF(ISBLANK(AC12),"",IF(AC12="W",5,IF(AC12="L",0,IF(AC12&gt;AE14,5,IF(AC12=AE14,3,IF(AC12&gt;AE14-4,2,IF(AC12&gt;=AE14/2,1,0)))))))</f>
        <v>5</v>
      </c>
      <c r="AE13" s="23"/>
      <c r="AF13" s="39"/>
      <c r="AG13" s="39"/>
      <c r="AH13" s="40"/>
      <c r="AI13" s="21"/>
      <c r="AJ13" s="22">
        <f t="shared" ref="AJ13" si="42">IF(ISBLANK(AI12),"",IF(AI12="W",5,IF(AI12="L",0,IF(AI12&gt;AK14,5,IF(AI12=AK14,3,IF(AI12&gt;AK14-4,2,IF(AI12&gt;=AK14/2,1,0)))))))</f>
        <v>5</v>
      </c>
      <c r="AK13" s="23"/>
      <c r="AL13" s="21"/>
      <c r="AM13" s="22">
        <f t="shared" ref="AM13" si="43">IF(ISBLANK(AL12),"",IF(AL12="W",5,IF(AL12="L",0,IF(AL12&gt;AN14,5,IF(AL12=AN14,3,IF(AL12&gt;AN14-4,2,IF(AL12&gt;=AN14/2,1,0)))))))</f>
        <v>5</v>
      </c>
      <c r="AN13" s="23"/>
      <c r="AO13" s="21"/>
      <c r="AP13" s="22"/>
      <c r="AQ13" s="24"/>
      <c r="AR13" s="64">
        <f>12-(COUNTBLANK(B13:AQ13)-30)</f>
        <v>11</v>
      </c>
      <c r="AS13" s="23">
        <f>COUNTIF(B13:AQ13,5)</f>
        <v>11</v>
      </c>
      <c r="AT13" s="68">
        <f>COUNTIF(B13:AQ13,3)</f>
        <v>0</v>
      </c>
      <c r="AU13" s="23">
        <f>AR13-AS13-AT13</f>
        <v>0</v>
      </c>
      <c r="AV13" s="64">
        <f>SUM(B12:AQ12)</f>
        <v>468</v>
      </c>
      <c r="AW13" s="68">
        <f>SUM(B14:AQ14)</f>
        <v>190</v>
      </c>
      <c r="AX13" s="23">
        <f>AV13-AW13</f>
        <v>278</v>
      </c>
      <c r="AY13" s="78">
        <f>AV13/AW13</f>
        <v>2.4631578947368422</v>
      </c>
      <c r="AZ13" s="51"/>
      <c r="BA13" s="85">
        <f>SUM(B13:AQ13)+AZ13</f>
        <v>55</v>
      </c>
      <c r="BB13" s="24">
        <f>RANK(BA13,$BA$3:$BA$23,0)</f>
        <v>1</v>
      </c>
    </row>
    <row r="14" spans="1:54" ht="24.95" customHeight="1">
      <c r="A14" s="100"/>
      <c r="B14" s="31"/>
      <c r="C14" s="30"/>
      <c r="D14" s="58">
        <v>16</v>
      </c>
      <c r="E14" s="29"/>
      <c r="F14" s="30"/>
      <c r="G14" s="58">
        <v>15</v>
      </c>
      <c r="H14" s="29"/>
      <c r="I14" s="30"/>
      <c r="J14" s="58">
        <v>21</v>
      </c>
      <c r="K14" s="41"/>
      <c r="L14" s="41"/>
      <c r="M14" s="42"/>
      <c r="N14" s="29"/>
      <c r="O14" s="30"/>
      <c r="P14" s="58">
        <v>23</v>
      </c>
      <c r="Q14" s="29"/>
      <c r="R14" s="30"/>
      <c r="S14" s="58">
        <v>28</v>
      </c>
      <c r="T14" s="30"/>
      <c r="U14" s="30"/>
      <c r="V14" s="53">
        <v>17</v>
      </c>
      <c r="W14" s="31"/>
      <c r="X14" s="30"/>
      <c r="Y14" s="58">
        <v>22</v>
      </c>
      <c r="Z14" s="29"/>
      <c r="AA14" s="30"/>
      <c r="AB14" s="58">
        <v>13</v>
      </c>
      <c r="AC14" s="29"/>
      <c r="AD14" s="30"/>
      <c r="AE14" s="58">
        <v>11</v>
      </c>
      <c r="AF14" s="41"/>
      <c r="AG14" s="41"/>
      <c r="AH14" s="42"/>
      <c r="AI14" s="29"/>
      <c r="AJ14" s="30"/>
      <c r="AK14" s="58">
        <v>9</v>
      </c>
      <c r="AL14" s="29"/>
      <c r="AM14" s="30"/>
      <c r="AN14" s="58">
        <v>15</v>
      </c>
      <c r="AO14" s="29"/>
      <c r="AP14" s="30"/>
      <c r="AQ14" s="53">
        <v>0</v>
      </c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01" t="s">
        <v>4</v>
      </c>
      <c r="B15" s="59">
        <v>18</v>
      </c>
      <c r="C15" s="16"/>
      <c r="D15" s="57"/>
      <c r="E15" s="56">
        <v>8</v>
      </c>
      <c r="F15" s="16"/>
      <c r="G15" s="57"/>
      <c r="H15" s="56">
        <v>18</v>
      </c>
      <c r="I15" s="16"/>
      <c r="J15" s="57"/>
      <c r="K15" s="56">
        <v>23</v>
      </c>
      <c r="L15" s="16"/>
      <c r="M15" s="57"/>
      <c r="N15" s="37"/>
      <c r="O15" s="37"/>
      <c r="P15" s="38"/>
      <c r="Q15" s="56">
        <v>29</v>
      </c>
      <c r="R15" s="16"/>
      <c r="S15" s="57"/>
      <c r="T15" s="94">
        <v>32</v>
      </c>
      <c r="U15" s="16"/>
      <c r="V15" s="17"/>
      <c r="W15" s="59">
        <v>17</v>
      </c>
      <c r="X15" s="16"/>
      <c r="Y15" s="57"/>
      <c r="Z15" s="56">
        <v>17</v>
      </c>
      <c r="AA15" s="16"/>
      <c r="AB15" s="57"/>
      <c r="AC15" s="56">
        <v>28</v>
      </c>
      <c r="AD15" s="16"/>
      <c r="AE15" s="57"/>
      <c r="AF15" s="56">
        <v>9</v>
      </c>
      <c r="AG15" s="16"/>
      <c r="AH15" s="57"/>
      <c r="AI15" s="37"/>
      <c r="AJ15" s="37"/>
      <c r="AK15" s="38"/>
      <c r="AL15" s="56">
        <v>24</v>
      </c>
      <c r="AM15" s="16"/>
      <c r="AN15" s="57"/>
      <c r="AO15" s="56">
        <v>0</v>
      </c>
      <c r="AP15" s="16" t="s">
        <v>79</v>
      </c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97"/>
      <c r="B16" s="25"/>
      <c r="C16" s="22">
        <f t="shared" ref="C16" si="44">IF(ISBLANK(B15),"",IF(B15="W",5,IF(B15="L",0,IF(B15&gt;D17,5,IF(B15=D17,3,IF(B15&gt;D17-4,2,IF(B15&gt;=D17/2,1,0)))))))</f>
        <v>0</v>
      </c>
      <c r="D16" s="23"/>
      <c r="E16" s="21"/>
      <c r="F16" s="22">
        <f t="shared" ref="F16" si="45">IF(ISBLANK(E15),"",IF(E15="W",5,IF(E15="L",0,IF(E15&gt;G17,5,IF(E15=G17,3,IF(E15&gt;G17-4,2,IF(E15&gt;=G17/2,1,0)))))))</f>
        <v>0</v>
      </c>
      <c r="G16" s="23"/>
      <c r="H16" s="21"/>
      <c r="I16" s="22">
        <f t="shared" ref="I16" si="46">IF(ISBLANK(H15),"",IF(H15="W",5,IF(H15="L",0,IF(H15&gt;J17,5,IF(H15=J17,3,IF(H15&gt;J17-4,2,IF(H15&gt;=J17/2,1,0)))))))</f>
        <v>1</v>
      </c>
      <c r="J16" s="23"/>
      <c r="K16" s="21"/>
      <c r="L16" s="22">
        <f t="shared" ref="L16" si="47">IF(ISBLANK(K15),"",IF(K15="W",5,IF(K15="L",0,IF(K15&gt;M17,5,IF(K15=M17,3,IF(K15&gt;M17-4,2,IF(K15&gt;=M17/2,1,0)))))))</f>
        <v>1</v>
      </c>
      <c r="M16" s="23"/>
      <c r="N16" s="39"/>
      <c r="O16" s="39"/>
      <c r="P16" s="40"/>
      <c r="Q16" s="21"/>
      <c r="R16" s="22">
        <f t="shared" ref="R16" si="48">IF(ISBLANK(Q15),"",IF(Q15="W",5,IF(Q15="L",0,IF(Q15&gt;S17,5,IF(Q15=S17,3,IF(Q15&gt;S17-4,2,IF(Q15&gt;=S17/2,1,0)))))))</f>
        <v>1</v>
      </c>
      <c r="S16" s="23"/>
      <c r="T16" s="22"/>
      <c r="U16" s="22">
        <f t="shared" ref="U16" si="49">IF(ISBLANK(T15),"",IF(T15="W",5,IF(T15="L",0,IF(T15&gt;V17,5,IF(T15=V17,3,IF(T15&gt;V17-4,2,IF(T15&gt;=V17/2,1,0)))))))</f>
        <v>5</v>
      </c>
      <c r="V16" s="24"/>
      <c r="W16" s="25"/>
      <c r="X16" s="22">
        <f t="shared" ref="X16" si="50">IF(ISBLANK(W15),"",IF(W15="W",5,IF(W15="L",0,IF(W15&gt;Y17,5,IF(W15=Y17,3,IF(W15&gt;Y17-4,2,IF(W15&gt;=Y17/2,1,0)))))))</f>
        <v>0</v>
      </c>
      <c r="Y16" s="23"/>
      <c r="Z16" s="21"/>
      <c r="AA16" s="22">
        <f t="shared" ref="AA16" si="51">IF(ISBLANK(Z15),"",IF(Z15="W",5,IF(Z15="L",0,IF(Z15&gt;AB17,5,IF(Z15=AB17,3,IF(Z15&gt;AB17-4,2,IF(Z15&gt;=AB17/2,1,0)))))))</f>
        <v>1</v>
      </c>
      <c r="AB16" s="23"/>
      <c r="AC16" s="21"/>
      <c r="AD16" s="22">
        <f t="shared" ref="AD16" si="52">IF(ISBLANK(AC15),"",IF(AC15="W",5,IF(AC15="L",0,IF(AC15&gt;AE17,5,IF(AC15=AE17,3,IF(AC15&gt;AE17-4,2,IF(AC15&gt;=AE17/2,1,0)))))))</f>
        <v>5</v>
      </c>
      <c r="AE16" s="23"/>
      <c r="AF16" s="21"/>
      <c r="AG16" s="22">
        <f t="shared" ref="AG16" si="53">IF(ISBLANK(AF15),"",IF(AF15="W",5,IF(AF15="L",0,IF(AF15&gt;AH17,5,IF(AF15=AH17,3,IF(AF15&gt;AH17-4,2,IF(AF15&gt;=AH17/2,1,0)))))))</f>
        <v>0</v>
      </c>
      <c r="AH16" s="23"/>
      <c r="AI16" s="39"/>
      <c r="AJ16" s="39"/>
      <c r="AK16" s="40"/>
      <c r="AL16" s="21"/>
      <c r="AM16" s="22">
        <f t="shared" ref="AM16" si="54">IF(ISBLANK(AL15),"",IF(AL15="W",5,IF(AL15="L",0,IF(AL15&gt;AN17,5,IF(AL15=AN17,3,IF(AL15&gt;AN17-4,2,IF(AL15&gt;=AN17/2,1,0)))))))</f>
        <v>1</v>
      </c>
      <c r="AN16" s="23"/>
      <c r="AO16" s="21"/>
      <c r="AP16" s="22"/>
      <c r="AQ16" s="24"/>
      <c r="AR16" s="64">
        <f>12-(COUNTBLANK(B16:AQ16)-30)</f>
        <v>11</v>
      </c>
      <c r="AS16" s="23">
        <f>COUNTIF(B16:AQ16,5)</f>
        <v>2</v>
      </c>
      <c r="AT16" s="68">
        <f>COUNTIF(B16:AQ16,3)</f>
        <v>0</v>
      </c>
      <c r="AU16" s="23">
        <f>AR16-AS16-AT16</f>
        <v>9</v>
      </c>
      <c r="AV16" s="64">
        <f>SUM(B15:AQ15)</f>
        <v>223</v>
      </c>
      <c r="AW16" s="68">
        <f>SUM(B17:AQ17)</f>
        <v>363</v>
      </c>
      <c r="AX16" s="23">
        <f>AV16-AW16</f>
        <v>-140</v>
      </c>
      <c r="AY16" s="78">
        <f>AV16/AW16</f>
        <v>0.61432506887052341</v>
      </c>
      <c r="AZ16" s="51"/>
      <c r="BA16" s="85">
        <f>SUM(B16:AQ16)+AZ16</f>
        <v>15</v>
      </c>
      <c r="BB16" s="24">
        <f>RANK(BA16,$BA$3:$BA$23,0)</f>
        <v>6</v>
      </c>
    </row>
    <row r="17" spans="1:54" ht="24.95" customHeight="1">
      <c r="A17" s="100"/>
      <c r="B17" s="31"/>
      <c r="C17" s="30"/>
      <c r="D17" s="58">
        <v>38</v>
      </c>
      <c r="E17" s="29"/>
      <c r="F17" s="30"/>
      <c r="G17" s="58">
        <v>17</v>
      </c>
      <c r="H17" s="29"/>
      <c r="I17" s="30"/>
      <c r="J17" s="58">
        <v>28</v>
      </c>
      <c r="K17" s="29"/>
      <c r="L17" s="30"/>
      <c r="M17" s="58">
        <v>34</v>
      </c>
      <c r="N17" s="41"/>
      <c r="O17" s="23"/>
      <c r="P17" s="42"/>
      <c r="Q17" s="29"/>
      <c r="R17" s="30"/>
      <c r="S17" s="58">
        <v>37</v>
      </c>
      <c r="T17" s="30"/>
      <c r="U17" s="30"/>
      <c r="V17" s="53">
        <v>30</v>
      </c>
      <c r="W17" s="31"/>
      <c r="X17" s="30"/>
      <c r="Y17" s="58">
        <v>45</v>
      </c>
      <c r="Z17" s="29"/>
      <c r="AA17" s="30"/>
      <c r="AB17" s="58">
        <v>23</v>
      </c>
      <c r="AC17" s="29"/>
      <c r="AD17" s="30"/>
      <c r="AE17" s="58">
        <v>25</v>
      </c>
      <c r="AF17" s="29"/>
      <c r="AG17" s="30"/>
      <c r="AH17" s="58">
        <v>49</v>
      </c>
      <c r="AI17" s="41"/>
      <c r="AJ17" s="41"/>
      <c r="AK17" s="42"/>
      <c r="AL17" s="29"/>
      <c r="AM17" s="30"/>
      <c r="AN17" s="58">
        <v>37</v>
      </c>
      <c r="AO17" s="29"/>
      <c r="AP17" s="30"/>
      <c r="AQ17" s="53">
        <v>0</v>
      </c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01" t="s">
        <v>57</v>
      </c>
      <c r="B18" s="59">
        <v>30</v>
      </c>
      <c r="C18" s="16"/>
      <c r="D18" s="57"/>
      <c r="E18" s="56">
        <v>28</v>
      </c>
      <c r="F18" s="16"/>
      <c r="G18" s="57"/>
      <c r="H18" s="56">
        <v>34</v>
      </c>
      <c r="I18" s="16"/>
      <c r="J18" s="57"/>
      <c r="K18" s="56">
        <v>28</v>
      </c>
      <c r="L18" s="16"/>
      <c r="M18" s="57"/>
      <c r="N18" s="56">
        <v>37</v>
      </c>
      <c r="O18" s="16"/>
      <c r="P18" s="57"/>
      <c r="Q18" s="90"/>
      <c r="R18" s="90"/>
      <c r="S18" s="91"/>
      <c r="T18" s="94">
        <v>47</v>
      </c>
      <c r="U18" s="16"/>
      <c r="V18" s="57"/>
      <c r="W18" s="59">
        <v>25</v>
      </c>
      <c r="X18" s="16"/>
      <c r="Y18" s="57"/>
      <c r="Z18" s="56">
        <v>30</v>
      </c>
      <c r="AA18" s="16"/>
      <c r="AB18" s="57"/>
      <c r="AC18" s="56">
        <v>47</v>
      </c>
      <c r="AD18" s="16"/>
      <c r="AE18" s="57"/>
      <c r="AF18" s="56">
        <v>15</v>
      </c>
      <c r="AG18" s="16"/>
      <c r="AH18" s="57"/>
      <c r="AI18" s="56">
        <v>37</v>
      </c>
      <c r="AJ18" s="16"/>
      <c r="AK18" s="57"/>
      <c r="AL18" s="90"/>
      <c r="AM18" s="90"/>
      <c r="AN18" s="91"/>
      <c r="AO18" s="56">
        <v>0</v>
      </c>
      <c r="AP18" s="16" t="s">
        <v>79</v>
      </c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97"/>
      <c r="B19" s="25"/>
      <c r="C19" s="22">
        <f t="shared" ref="C19" si="55">IF(ISBLANK(B18),"",IF(B18="W",5,IF(B18="L",0,IF(B18&gt;D20,5,IF(B18=D20,3,IF(B18&gt;D20-4,2,IF(B18&gt;=D20/2,1,0)))))))</f>
        <v>3</v>
      </c>
      <c r="D19" s="23"/>
      <c r="E19" s="21"/>
      <c r="F19" s="22">
        <f t="shared" ref="F19" si="56">IF(ISBLANK(E18),"",IF(E18="W",5,IF(E18="L",0,IF(E18&gt;G20,5,IF(E18=G20,3,IF(E18&gt;G20-4,2,IF(E18&gt;=G20/2,1,0)))))))</f>
        <v>5</v>
      </c>
      <c r="G19" s="23"/>
      <c r="H19" s="21"/>
      <c r="I19" s="22">
        <v>5</v>
      </c>
      <c r="J19" s="23"/>
      <c r="K19" s="21"/>
      <c r="L19" s="22">
        <f t="shared" ref="L19" si="57">IF(ISBLANK(K18),"",IF(K18="W",5,IF(K18="L",0,IF(K18&gt;M20,5,IF(K18=M20,3,IF(K18&gt;M20-4,2,IF(K18&gt;=M20/2,1,0)))))))</f>
        <v>1</v>
      </c>
      <c r="M19" s="23"/>
      <c r="N19" s="21"/>
      <c r="O19" s="22">
        <f t="shared" ref="O19" si="58">IF(ISBLANK(N18),"",IF(N18="W",5,IF(N18="L",0,IF(N18&gt;P20,5,IF(N18=P20,3,IF(N18&gt;P20-4,2,IF(N18&gt;=P20/2,1,0)))))))</f>
        <v>5</v>
      </c>
      <c r="P19" s="23"/>
      <c r="Q19" s="39"/>
      <c r="R19" s="39"/>
      <c r="S19" s="40"/>
      <c r="T19" s="22"/>
      <c r="U19" s="22">
        <f t="shared" ref="U19" si="59">IF(ISBLANK(T18),"",IF(T18="W",5,IF(T18="L",0,IF(T18&gt;V20,5,IF(T18=V20,3,IF(T18&gt;V20-4,2,IF(T18&gt;=V20/2,1,0)))))))</f>
        <v>5</v>
      </c>
      <c r="V19" s="23"/>
      <c r="W19" s="25"/>
      <c r="X19" s="22">
        <f t="shared" ref="X19" si="60">IF(ISBLANK(W18),"",IF(W18="W",5,IF(W18="L",0,IF(W18&gt;Y20,5,IF(W18=Y20,3,IF(W18&gt;Y20-4,2,IF(W18&gt;=Y20/2,1,0)))))))</f>
        <v>2</v>
      </c>
      <c r="Y19" s="23"/>
      <c r="Z19" s="21"/>
      <c r="AA19" s="22">
        <f t="shared" ref="AA19" si="61">IF(ISBLANK(Z18),"",IF(Z18="W",5,IF(Z18="L",0,IF(Z18&gt;AB20,5,IF(Z18=AB20,3,IF(Z18&gt;AB20-4,2,IF(Z18&gt;=AB20/2,1,0)))))))</f>
        <v>5</v>
      </c>
      <c r="AB19" s="23"/>
      <c r="AC19" s="21"/>
      <c r="AD19" s="22">
        <f t="shared" ref="AD19" si="62">IF(ISBLANK(AC18),"",IF(AC18="W",5,IF(AC18="L",0,IF(AC18&gt;AE20,5,IF(AC18=AE20,3,IF(AC18&gt;AE20-4,2,IF(AC18&gt;=AE20/2,1,0)))))))</f>
        <v>5</v>
      </c>
      <c r="AE19" s="23"/>
      <c r="AF19" s="21"/>
      <c r="AG19" s="22">
        <f>IF(ISBLANK(AF18),"",IF(AF18="W",5,IF(AF18="L",0,IF(AF18&gt;AH20,5,IF(AF18=AH20,3,IF(AF18&gt;AH20-4,2,IF(AF18&gt;=AH20/2,1,0)))))))</f>
        <v>0</v>
      </c>
      <c r="AH19" s="23"/>
      <c r="AI19" s="21"/>
      <c r="AJ19" s="22">
        <f>IF(ISBLANK(AI18),"",IF(AI18="W",5,IF(AI18="L",0,IF(AI18&gt;AK20,5,IF(AI18=AK20,3,IF(AI18&gt;AK20-4,2,IF(AI18&gt;=AK20/2,1,0)))))))</f>
        <v>5</v>
      </c>
      <c r="AK19" s="23"/>
      <c r="AL19" s="39"/>
      <c r="AM19" s="39"/>
      <c r="AN19" s="40"/>
      <c r="AO19" s="21"/>
      <c r="AP19" s="22"/>
      <c r="AQ19" s="24"/>
      <c r="AR19" s="64">
        <f>12-(COUNTBLANK(B19:AQ19)-30)</f>
        <v>11</v>
      </c>
      <c r="AS19" s="23">
        <f>COUNTIF(B19:AQ19,5)</f>
        <v>7</v>
      </c>
      <c r="AT19" s="68">
        <f>COUNTIF(B19:AQ19,3)</f>
        <v>1</v>
      </c>
      <c r="AU19" s="23">
        <f>AR19-AS19-AT19</f>
        <v>3</v>
      </c>
      <c r="AV19" s="64">
        <f>SUM(B18:AQ18)</f>
        <v>358</v>
      </c>
      <c r="AW19" s="68">
        <f>SUM(B20:AQ20)</f>
        <v>283</v>
      </c>
      <c r="AX19" s="23">
        <f>AV19-AW19</f>
        <v>75</v>
      </c>
      <c r="AY19" s="78">
        <f>AV19/AW19</f>
        <v>1.2650176678445231</v>
      </c>
      <c r="AZ19" s="51"/>
      <c r="BA19" s="85">
        <f>SUM(B19:AQ19)+AZ19</f>
        <v>41</v>
      </c>
      <c r="BB19" s="24">
        <f>RANK(BA19,$BA$3:$BA$23,0)</f>
        <v>3</v>
      </c>
    </row>
    <row r="20" spans="1:54" ht="24.95" customHeight="1">
      <c r="A20" s="100"/>
      <c r="B20" s="31"/>
      <c r="C20" s="30"/>
      <c r="D20" s="58">
        <v>30</v>
      </c>
      <c r="E20" s="29"/>
      <c r="F20" s="30"/>
      <c r="G20" s="58">
        <v>12</v>
      </c>
      <c r="H20" s="29"/>
      <c r="I20" s="30"/>
      <c r="J20" s="58">
        <v>21</v>
      </c>
      <c r="K20" s="29"/>
      <c r="L20" s="30"/>
      <c r="M20" s="58">
        <v>39</v>
      </c>
      <c r="N20" s="29"/>
      <c r="O20" s="30"/>
      <c r="P20" s="58">
        <v>29</v>
      </c>
      <c r="Q20" s="41"/>
      <c r="R20" s="41"/>
      <c r="S20" s="42"/>
      <c r="T20" s="30"/>
      <c r="U20" s="30"/>
      <c r="V20" s="58">
        <v>14</v>
      </c>
      <c r="W20" s="31"/>
      <c r="X20" s="30"/>
      <c r="Y20" s="58">
        <v>27</v>
      </c>
      <c r="Z20" s="29"/>
      <c r="AA20" s="30"/>
      <c r="AB20" s="58">
        <v>25</v>
      </c>
      <c r="AC20" s="29"/>
      <c r="AD20" s="30"/>
      <c r="AE20" s="58">
        <v>30</v>
      </c>
      <c r="AF20" s="29"/>
      <c r="AG20" s="30"/>
      <c r="AH20" s="58">
        <v>32</v>
      </c>
      <c r="AI20" s="29"/>
      <c r="AJ20" s="30"/>
      <c r="AK20" s="58">
        <v>24</v>
      </c>
      <c r="AL20" s="41"/>
      <c r="AM20" s="41"/>
      <c r="AN20" s="42"/>
      <c r="AO20" s="29"/>
      <c r="AP20" s="30"/>
      <c r="AQ20" s="53">
        <v>0</v>
      </c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97" t="s">
        <v>47</v>
      </c>
      <c r="B21" s="89">
        <v>17</v>
      </c>
      <c r="D21" s="33"/>
      <c r="E21" s="55">
        <v>27</v>
      </c>
      <c r="G21" s="33"/>
      <c r="H21" s="55" t="s">
        <v>72</v>
      </c>
      <c r="I21" s="11" t="s">
        <v>80</v>
      </c>
      <c r="J21" s="33"/>
      <c r="K21" s="55">
        <v>17</v>
      </c>
      <c r="M21" s="33"/>
      <c r="N21" s="55">
        <v>30</v>
      </c>
      <c r="P21" s="33"/>
      <c r="Q21" s="55">
        <v>14</v>
      </c>
      <c r="S21" s="33"/>
      <c r="T21" s="37"/>
      <c r="U21" s="37"/>
      <c r="V21" s="43"/>
      <c r="W21" s="89">
        <v>0</v>
      </c>
      <c r="Y21" s="33"/>
      <c r="Z21" s="55">
        <v>0</v>
      </c>
      <c r="AB21" s="33"/>
      <c r="AC21" s="55">
        <v>0</v>
      </c>
      <c r="AE21" s="33"/>
      <c r="AF21" s="55">
        <v>0</v>
      </c>
      <c r="AH21" s="33"/>
      <c r="AI21" s="55">
        <v>0</v>
      </c>
      <c r="AK21" s="33"/>
      <c r="AL21" s="55">
        <v>0</v>
      </c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97"/>
      <c r="B22" s="25"/>
      <c r="C22" s="22">
        <f t="shared" ref="C22" si="63">IF(ISBLANK(B21),"",IF(B21="W",5,IF(B21="L",0,IF(B21&gt;D23,5,IF(B21=D23,3,IF(B21&gt;D23-4,2,IF(B21&gt;=D23/2,1,0)))))))</f>
        <v>0</v>
      </c>
      <c r="D22" s="23"/>
      <c r="E22" s="21"/>
      <c r="F22" s="22">
        <f t="shared" ref="F22" si="64">IF(ISBLANK(E21),"",IF(E21="W",5,IF(E21="L",0,IF(E21&gt;G23,5,IF(E21=G23,3,IF(E21&gt;G23-4,2,IF(E21&gt;=G23/2,1,0)))))))</f>
        <v>1</v>
      </c>
      <c r="G22" s="23"/>
      <c r="H22" s="21"/>
      <c r="I22" s="22">
        <v>0</v>
      </c>
      <c r="J22" s="23"/>
      <c r="K22" s="21"/>
      <c r="L22" s="22">
        <f t="shared" ref="L22" si="65">IF(ISBLANK(K21),"",IF(K21="W",5,IF(K21="L",0,IF(K21&gt;M23,5,IF(K21=M23,3,IF(K21&gt;M23-4,2,IF(K21&gt;=M23/2,1,0)))))))</f>
        <v>0</v>
      </c>
      <c r="M22" s="23"/>
      <c r="N22" s="21"/>
      <c r="O22" s="22">
        <f t="shared" ref="O22" si="66">IF(ISBLANK(N21),"",IF(N21="W",5,IF(N21="L",0,IF(N21&gt;P23,5,IF(N21=P23,3,IF(N21&gt;P23-4,2,IF(N21&gt;=P23/2,1,0)))))))</f>
        <v>2</v>
      </c>
      <c r="P22" s="23"/>
      <c r="Q22" s="21"/>
      <c r="R22" s="22">
        <f t="shared" ref="R22" si="67">IF(ISBLANK(Q21),"",IF(Q21="W",5,IF(Q21="L",0,IF(Q21&gt;S23,5,IF(Q21=S23,3,IF(Q21&gt;S23-4,2,IF(Q21&gt;=S23/2,1,0)))))))</f>
        <v>0</v>
      </c>
      <c r="S22" s="23"/>
      <c r="T22" s="39"/>
      <c r="U22" s="39"/>
      <c r="V22" s="44"/>
      <c r="W22" s="25"/>
      <c r="X22" s="22"/>
      <c r="Y22" s="23"/>
      <c r="Z22" s="21"/>
      <c r="AA22" s="22"/>
      <c r="AB22" s="23"/>
      <c r="AC22" s="21"/>
      <c r="AD22" s="22"/>
      <c r="AE22" s="23"/>
      <c r="AF22" s="21"/>
      <c r="AG22" s="22"/>
      <c r="AH22" s="23"/>
      <c r="AI22" s="21"/>
      <c r="AJ22" s="22"/>
      <c r="AK22" s="23"/>
      <c r="AL22" s="21"/>
      <c r="AM22" s="22"/>
      <c r="AN22" s="23"/>
      <c r="AO22" s="39"/>
      <c r="AP22" s="39"/>
      <c r="AQ22" s="44"/>
      <c r="AR22" s="64">
        <f>12-(COUNTBLANK(B22:AQ22)-30)</f>
        <v>6</v>
      </c>
      <c r="AS22" s="23">
        <f>COUNTIF(B22:AQ22,5)</f>
        <v>0</v>
      </c>
      <c r="AT22" s="68">
        <f>COUNTIF(B22:AQ22,3)</f>
        <v>0</v>
      </c>
      <c r="AU22" s="23">
        <f>AR22-AS22-AT22</f>
        <v>6</v>
      </c>
      <c r="AV22" s="64">
        <f>SUM(B21:AQ21)</f>
        <v>105</v>
      </c>
      <c r="AW22" s="68">
        <f>SUM(B23:AQ23)</f>
        <v>223</v>
      </c>
      <c r="AX22" s="23">
        <f>AV22-AW22</f>
        <v>-118</v>
      </c>
      <c r="AY22" s="78">
        <f>AV22/AW22</f>
        <v>0.47085201793721976</v>
      </c>
      <c r="AZ22" s="51"/>
      <c r="BA22" s="85">
        <f>SUM(B22:AQ22)+AZ22</f>
        <v>3</v>
      </c>
      <c r="BB22" s="24">
        <f>RANK(BA22,$BA$3:$BA$23,0)</f>
        <v>7</v>
      </c>
    </row>
    <row r="23" spans="1:54" ht="24.95" customHeight="1" thickBot="1">
      <c r="A23" s="98"/>
      <c r="B23" s="45"/>
      <c r="C23" s="46"/>
      <c r="D23" s="60">
        <v>35</v>
      </c>
      <c r="E23" s="47"/>
      <c r="F23" s="46"/>
      <c r="G23" s="60">
        <v>39</v>
      </c>
      <c r="H23" s="47"/>
      <c r="I23" s="46"/>
      <c r="J23" s="60" t="s">
        <v>73</v>
      </c>
      <c r="K23" s="47"/>
      <c r="L23" s="46"/>
      <c r="M23" s="60">
        <v>70</v>
      </c>
      <c r="N23" s="47"/>
      <c r="O23" s="46"/>
      <c r="P23" s="60">
        <v>32</v>
      </c>
      <c r="Q23" s="47"/>
      <c r="R23" s="46"/>
      <c r="S23" s="60">
        <v>47</v>
      </c>
      <c r="T23" s="48"/>
      <c r="U23" s="48"/>
      <c r="V23" s="49"/>
      <c r="W23" s="45"/>
      <c r="X23" s="46"/>
      <c r="Y23" s="60">
        <v>0</v>
      </c>
      <c r="Z23" s="47"/>
      <c r="AA23" s="46"/>
      <c r="AB23" s="60">
        <v>0</v>
      </c>
      <c r="AC23" s="47"/>
      <c r="AD23" s="46"/>
      <c r="AE23" s="60">
        <v>0</v>
      </c>
      <c r="AF23" s="47"/>
      <c r="AG23" s="46"/>
      <c r="AH23" s="60">
        <v>0</v>
      </c>
      <c r="AI23" s="47"/>
      <c r="AJ23" s="46"/>
      <c r="AK23" s="60">
        <v>0</v>
      </c>
      <c r="AL23" s="47"/>
      <c r="AM23" s="46"/>
      <c r="AN23" s="60">
        <v>0</v>
      </c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39</v>
      </c>
      <c r="AS25" s="76">
        <f>SUM(AS3:AS23)</f>
        <v>35</v>
      </c>
      <c r="AT25" s="76"/>
      <c r="AU25" s="76">
        <f>SUM(AU3:AU23)</f>
        <v>35</v>
      </c>
      <c r="AV25" s="76">
        <f>SUM(AV3:AV23)</f>
        <v>1976</v>
      </c>
      <c r="AW25" s="76">
        <f>SUM(AW3:AW23)</f>
        <v>1976</v>
      </c>
    </row>
  </sheetData>
  <mergeCells count="7">
    <mergeCell ref="A21:A23"/>
    <mergeCell ref="A3:A5"/>
    <mergeCell ref="A6:A8"/>
    <mergeCell ref="A9:A11"/>
    <mergeCell ref="A12:A14"/>
    <mergeCell ref="A15:A17"/>
    <mergeCell ref="A18:A20"/>
  </mergeCells>
  <pageMargins left="0.7" right="0.7" top="0.75" bottom="0.75" header="0.3" footer="0.3"/>
  <pageSetup paperSize="9" scale="33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367D4-1AEC-764F-B877-23BA1317F66E}">
  <sheetPr>
    <pageSetUpPr fitToPage="1"/>
  </sheetPr>
  <dimension ref="A1:BB25"/>
  <sheetViews>
    <sheetView zoomScale="62" zoomScaleNormal="62" workbookViewId="0">
      <pane xSplit="1" ySplit="2" topLeftCell="AR3" activePane="bottomRight" state="frozen"/>
      <selection pane="topRight" activeCell="B1" sqref="B1"/>
      <selection pane="bottomLeft" activeCell="A3" sqref="A3"/>
      <selection pane="bottomRight" activeCell="BB22" sqref="BB22"/>
    </sheetView>
  </sheetViews>
  <sheetFormatPr defaultColWidth="10.85546875" defaultRowHeight="18" outlineLevelCol="1"/>
  <cols>
    <col min="1" max="1" width="17.285156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40</v>
      </c>
      <c r="B2" s="5"/>
      <c r="C2" s="6" t="str">
        <f>A3</f>
        <v>CD Phoenix Maroon</v>
      </c>
      <c r="D2" s="7"/>
      <c r="E2" s="8"/>
      <c r="F2" s="6" t="str">
        <f>A6</f>
        <v>CFX Harriers</v>
      </c>
      <c r="G2" s="7"/>
      <c r="H2" s="8"/>
      <c r="I2" s="6" t="str">
        <f>A9</f>
        <v>CFX Ospreys</v>
      </c>
      <c r="J2" s="7"/>
      <c r="K2" s="8"/>
      <c r="L2" s="6" t="str">
        <f>A12</f>
        <v>Jets</v>
      </c>
      <c r="M2" s="7"/>
      <c r="N2" s="8"/>
      <c r="O2" s="6" t="str">
        <f>A15</f>
        <v>Langton Libra</v>
      </c>
      <c r="P2" s="7"/>
      <c r="Q2" s="8"/>
      <c r="R2" s="6" t="str">
        <f>A18</f>
        <v>Langton Virgo</v>
      </c>
      <c r="S2" s="7"/>
      <c r="T2" s="10"/>
      <c r="U2" s="6" t="str">
        <f>A21</f>
        <v>Otford Vipers</v>
      </c>
      <c r="V2" s="9"/>
      <c r="W2" s="5"/>
      <c r="X2" s="6" t="str">
        <f>A3</f>
        <v>CD Phoenix Maroon</v>
      </c>
      <c r="Y2" s="7"/>
      <c r="Z2" s="8"/>
      <c r="AA2" s="6" t="str">
        <f>A6</f>
        <v>CFX Harriers</v>
      </c>
      <c r="AB2" s="7"/>
      <c r="AC2" s="8"/>
      <c r="AD2" s="6" t="str">
        <f>A9</f>
        <v>CFX Ospreys</v>
      </c>
      <c r="AE2" s="7"/>
      <c r="AF2" s="8"/>
      <c r="AG2" s="6" t="str">
        <f>A12</f>
        <v>Jets</v>
      </c>
      <c r="AH2" s="7"/>
      <c r="AI2" s="8"/>
      <c r="AJ2" s="6" t="str">
        <f>A15</f>
        <v>Langton Libra</v>
      </c>
      <c r="AK2" s="7"/>
      <c r="AL2" s="8"/>
      <c r="AM2" s="6" t="s">
        <v>77</v>
      </c>
      <c r="AN2" s="7"/>
      <c r="AO2" s="8"/>
      <c r="AP2" s="6" t="str">
        <f>A21</f>
        <v>Otford Vipers</v>
      </c>
      <c r="AQ2" s="9"/>
      <c r="AR2" s="74" t="s">
        <v>35</v>
      </c>
      <c r="AS2" s="7" t="s">
        <v>36</v>
      </c>
      <c r="AT2" s="75" t="s">
        <v>37</v>
      </c>
      <c r="AU2" s="7" t="s">
        <v>38</v>
      </c>
      <c r="AV2" s="74" t="s">
        <v>28</v>
      </c>
      <c r="AW2" s="75" t="s">
        <v>29</v>
      </c>
      <c r="AX2" s="7" t="s">
        <v>30</v>
      </c>
      <c r="AY2" s="9" t="s">
        <v>31</v>
      </c>
      <c r="AZ2" s="5" t="s">
        <v>34</v>
      </c>
      <c r="BA2" s="83" t="s">
        <v>2</v>
      </c>
      <c r="BB2" s="9" t="s">
        <v>32</v>
      </c>
    </row>
    <row r="3" spans="1:54" ht="24.95" customHeight="1">
      <c r="A3" s="99" t="s">
        <v>61</v>
      </c>
      <c r="B3" s="12"/>
      <c r="C3" s="13"/>
      <c r="D3" s="14"/>
      <c r="E3" s="52">
        <v>28</v>
      </c>
      <c r="F3" s="15"/>
      <c r="G3" s="15"/>
      <c r="H3" s="56">
        <v>20</v>
      </c>
      <c r="I3" s="16"/>
      <c r="J3" s="57"/>
      <c r="K3" s="56">
        <v>46</v>
      </c>
      <c r="L3" s="16"/>
      <c r="M3" s="57"/>
      <c r="N3" s="56">
        <v>26</v>
      </c>
      <c r="O3" s="16"/>
      <c r="P3" s="57"/>
      <c r="Q3" s="56">
        <v>37</v>
      </c>
      <c r="R3" s="16"/>
      <c r="S3" s="57"/>
      <c r="T3" s="94">
        <v>17</v>
      </c>
      <c r="U3" s="16"/>
      <c r="V3" s="17"/>
      <c r="W3" s="71"/>
      <c r="X3" s="34"/>
      <c r="Y3" s="35"/>
      <c r="Z3" s="55">
        <v>26</v>
      </c>
      <c r="AC3" s="55">
        <v>25</v>
      </c>
      <c r="AE3" s="33"/>
      <c r="AF3" s="55"/>
      <c r="AH3" s="33"/>
      <c r="AI3" s="55">
        <v>38</v>
      </c>
      <c r="AK3" s="33"/>
      <c r="AL3" s="55">
        <v>35</v>
      </c>
      <c r="AN3" s="33"/>
      <c r="AO3" s="55" t="s">
        <v>72</v>
      </c>
      <c r="AP3" s="11" t="s">
        <v>76</v>
      </c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97"/>
      <c r="B4" s="18"/>
      <c r="C4" s="19"/>
      <c r="D4" s="20"/>
      <c r="E4" s="21"/>
      <c r="F4" s="22">
        <f t="shared" ref="F4" si="0">IF(ISBLANK(E3),"",IF(E3="W",5,IF(E3="L",0,IF(E3&gt;G5,5,IF(E3=G5,3,IF(E3&gt;G5-4,2,IF(E3&gt;=G5/2,1,0)))))))</f>
        <v>2</v>
      </c>
      <c r="G4" s="22"/>
      <c r="H4" s="21"/>
      <c r="I4" s="22">
        <f t="shared" ref="I4" si="1">IF(ISBLANK(H3),"",IF(H3="W",5,IF(H3="L",0,IF(H3&gt;J5,5,IF(H3=J5,3,IF(H3&gt;J5-4,2,IF(H3&gt;=J5/2,1,0)))))))</f>
        <v>1</v>
      </c>
      <c r="J4" s="23"/>
      <c r="K4" s="21"/>
      <c r="L4" s="22">
        <f t="shared" ref="L4" si="2">IF(ISBLANK(K3),"",IF(K3="W",5,IF(K3="L",0,IF(K3&gt;M5,5,IF(K3=M5,3,IF(K3&gt;M5-4,2,IF(K3&gt;=M5/2,1,0)))))))</f>
        <v>5</v>
      </c>
      <c r="M4" s="23"/>
      <c r="N4" s="21"/>
      <c r="O4" s="22">
        <f t="shared" ref="O4" si="3">IF(ISBLANK(N3),"",IF(N3="W",5,IF(N3="L",0,IF(N3&gt;P5,5,IF(N3=P5,3,IF(N3&gt;P5-4,2,IF(N3&gt;=P5/2,1,0)))))))</f>
        <v>1</v>
      </c>
      <c r="P4" s="23"/>
      <c r="Q4" s="21"/>
      <c r="R4" s="22">
        <f t="shared" ref="R4" si="4">IF(ISBLANK(Q3),"",IF(Q3="W",5,IF(Q3="L",0,IF(Q3&gt;S5,5,IF(Q3=S5,3,IF(Q3&gt;S5-4,2,IF(Q3&gt;=S5/2,1,0)))))))</f>
        <v>5</v>
      </c>
      <c r="S4" s="23"/>
      <c r="T4" s="22"/>
      <c r="U4" s="22">
        <f t="shared" ref="U4" si="5">IF(ISBLANK(T3),"",IF(T3="W",5,IF(T3="L",0,IF(T3&gt;V5,5,IF(T3=V5,3,IF(T3&gt;V5-4,2,IF(T3&gt;=V5/2,1,0)))))))</f>
        <v>0</v>
      </c>
      <c r="V4" s="24"/>
      <c r="W4" s="18"/>
      <c r="X4" s="19"/>
      <c r="Y4" s="20"/>
      <c r="Z4" s="21"/>
      <c r="AA4" s="22">
        <f t="shared" ref="AA4" si="6">IF(ISBLANK(Z3),"",IF(Z3="W",5,IF(Z3="L",0,IF(Z3&gt;AB5,5,IF(Z3=AB5,3,IF(Z3&gt;AB5-4,2,IF(Z3&gt;=AB5/2,1,0)))))))</f>
        <v>2</v>
      </c>
      <c r="AB4" s="22"/>
      <c r="AC4" s="21"/>
      <c r="AD4" s="22">
        <f t="shared" ref="AD4" si="7">IF(ISBLANK(AC3),"",IF(AC3="W",5,IF(AC3="L",0,IF(AC3&gt;AE5,5,IF(AC3=AE5,3,IF(AC3&gt;AE5-4,2,IF(AC3&gt;=AE5/2,1,0)))))))</f>
        <v>1</v>
      </c>
      <c r="AE4" s="23"/>
      <c r="AF4" s="21"/>
      <c r="AG4" s="22" t="s">
        <v>75</v>
      </c>
      <c r="AH4" s="23"/>
      <c r="AI4" s="21"/>
      <c r="AJ4" s="22">
        <f t="shared" ref="AJ4" si="8">IF(ISBLANK(AI3),"",IF(AI3="W",5,IF(AI3="L",0,IF(AI3&gt;AK5,5,IF(AI3=AK5,3,IF(AI3&gt;AK5-4,2,IF(AI3&gt;=AK5/2,1,0)))))))</f>
        <v>5</v>
      </c>
      <c r="AK4" s="23"/>
      <c r="AL4" s="21"/>
      <c r="AM4" s="22">
        <f t="shared" ref="AM4" si="9">IF(ISBLANK(AL3),"",IF(AL3="W",5,IF(AL3="L",0,IF(AL3&gt;AN5,5,IF(AL3=AN5,3,IF(AL3&gt;AN5-4,2,IF(AL3&gt;=AN5/2,1,0)))))))</f>
        <v>2</v>
      </c>
      <c r="AN4" s="23"/>
      <c r="AO4" s="21"/>
      <c r="AP4" s="22">
        <f>IF(ISBLANK(AO3),"",IF(AO3="W",5,IF(AO3="L",0,IF(AO3&gt;AQ5,5,IF(AO3=AQ5,3,IF(AO3&gt;AQ5-4,2,IF(AO3&gt;=AQ5/2,1,0)))))))</f>
        <v>0</v>
      </c>
      <c r="AQ4" s="24"/>
      <c r="AR4" s="64">
        <f>12-(COUNTBLANK(B4:AQ4)-30)</f>
        <v>12</v>
      </c>
      <c r="AS4" s="23">
        <f>COUNTIF(B4:AQ4,5)</f>
        <v>3</v>
      </c>
      <c r="AT4" s="68">
        <f>COUNTIF(B4:AQ4,3)</f>
        <v>0</v>
      </c>
      <c r="AU4" s="23">
        <f>AR4-AS4-AT4</f>
        <v>9</v>
      </c>
      <c r="AV4" s="64">
        <f>SUM(B3:AQ3)</f>
        <v>298</v>
      </c>
      <c r="AW4" s="68">
        <f>SUM(B5:AQ5)</f>
        <v>326</v>
      </c>
      <c r="AX4" s="23">
        <f>AV4-AW4</f>
        <v>-28</v>
      </c>
      <c r="AY4" s="78">
        <f>AV4/AW4</f>
        <v>0.91411042944785281</v>
      </c>
      <c r="AZ4" s="51"/>
      <c r="BA4" s="85">
        <f>SUM(B4:AQ4)+AZ4</f>
        <v>24</v>
      </c>
      <c r="BB4" s="24">
        <f>RANK(BA4,$BA$3:$BA$23,0)</f>
        <v>5</v>
      </c>
    </row>
    <row r="5" spans="1:54" ht="24.95" customHeight="1" thickBot="1">
      <c r="A5" s="100"/>
      <c r="B5" s="26"/>
      <c r="C5" s="27"/>
      <c r="D5" s="28"/>
      <c r="E5" s="29"/>
      <c r="F5" s="30"/>
      <c r="G5" s="54">
        <v>31</v>
      </c>
      <c r="H5" s="29"/>
      <c r="I5" s="30"/>
      <c r="J5" s="58">
        <v>32</v>
      </c>
      <c r="K5" s="29"/>
      <c r="L5" s="30"/>
      <c r="M5" s="58">
        <v>17</v>
      </c>
      <c r="N5" s="29"/>
      <c r="O5" s="30"/>
      <c r="P5" s="58">
        <v>42</v>
      </c>
      <c r="Q5" s="29"/>
      <c r="R5" s="30"/>
      <c r="S5" s="58">
        <v>31</v>
      </c>
      <c r="T5" s="30"/>
      <c r="U5" s="30"/>
      <c r="V5" s="53">
        <v>36</v>
      </c>
      <c r="W5" s="26"/>
      <c r="X5" s="27"/>
      <c r="Y5" s="28"/>
      <c r="Z5" s="29"/>
      <c r="AA5" s="30"/>
      <c r="AB5" s="54">
        <v>29</v>
      </c>
      <c r="AC5" s="29"/>
      <c r="AD5" s="30"/>
      <c r="AE5" s="58">
        <v>40</v>
      </c>
      <c r="AF5" s="29"/>
      <c r="AG5" s="30"/>
      <c r="AH5" s="58"/>
      <c r="AI5" s="29"/>
      <c r="AJ5" s="30"/>
      <c r="AK5" s="58">
        <v>32</v>
      </c>
      <c r="AL5" s="29"/>
      <c r="AM5" s="30"/>
      <c r="AN5" s="58">
        <v>36</v>
      </c>
      <c r="AO5" s="29"/>
      <c r="AP5" s="30"/>
      <c r="AQ5" s="53" t="s">
        <v>73</v>
      </c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99" t="s">
        <v>6</v>
      </c>
      <c r="B6" s="59">
        <v>31</v>
      </c>
      <c r="C6" s="16"/>
      <c r="D6" s="57"/>
      <c r="E6" s="34"/>
      <c r="F6" s="34"/>
      <c r="G6" s="35"/>
      <c r="H6" s="55">
        <v>23</v>
      </c>
      <c r="K6" s="56" t="s">
        <v>73</v>
      </c>
      <c r="L6" s="16"/>
      <c r="M6" s="57"/>
      <c r="N6" s="56">
        <v>19</v>
      </c>
      <c r="O6" s="16"/>
      <c r="P6" s="57"/>
      <c r="Q6" s="56">
        <v>25</v>
      </c>
      <c r="R6" s="16"/>
      <c r="S6" s="57"/>
      <c r="T6" s="94">
        <v>19</v>
      </c>
      <c r="U6" s="16"/>
      <c r="V6" s="17"/>
      <c r="W6" s="59">
        <v>29</v>
      </c>
      <c r="X6" s="16"/>
      <c r="Y6" s="57"/>
      <c r="Z6" s="34"/>
      <c r="AA6" s="34"/>
      <c r="AB6" s="35"/>
      <c r="AC6" s="55">
        <v>20</v>
      </c>
      <c r="AF6" s="56"/>
      <c r="AG6" s="16"/>
      <c r="AH6" s="57"/>
      <c r="AI6" s="56">
        <v>6</v>
      </c>
      <c r="AJ6" s="16"/>
      <c r="AK6" s="57"/>
      <c r="AL6" s="56">
        <v>24</v>
      </c>
      <c r="AM6" s="16"/>
      <c r="AN6" s="57"/>
      <c r="AO6" s="56">
        <v>27</v>
      </c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97"/>
      <c r="B7" s="25"/>
      <c r="C7" s="22">
        <f t="shared" ref="C7" si="10">IF(ISBLANK(B6),"",IF(B6="W",5,IF(B6="L",0,IF(B6&gt;D8,5,IF(B6=D8,3,IF(B6&gt;D8-4,2,IF(B6&gt;=D8/2,1,0)))))))</f>
        <v>5</v>
      </c>
      <c r="D7" s="23"/>
      <c r="E7" s="19"/>
      <c r="F7" s="19"/>
      <c r="G7" s="20"/>
      <c r="H7" s="21"/>
      <c r="I7" s="22">
        <f t="shared" ref="I7" si="11">IF(ISBLANK(H6),"",IF(H6="W",5,IF(H6="L",0,IF(H6&gt;J8,5,IF(H6=J8,3,IF(H6&gt;J8-4,2,IF(H6&gt;=J8/2,1,0)))))))</f>
        <v>1</v>
      </c>
      <c r="J7" s="22"/>
      <c r="K7" s="21"/>
      <c r="L7" s="22">
        <f t="shared" ref="L7" si="12">IF(ISBLANK(K6),"",IF(K6="W",5,IF(K6="L",0,IF(K6&gt;M8,5,IF(K6=M8,3,IF(K6&gt;M8-4,2,IF(K6&gt;=M8/2,1,0)))))))</f>
        <v>5</v>
      </c>
      <c r="M7" s="23"/>
      <c r="N7" s="21"/>
      <c r="O7" s="22">
        <f t="shared" ref="O7" si="13">IF(ISBLANK(N6),"",IF(N6="W",5,IF(N6="L",0,IF(N6&gt;P8,5,IF(N6=P8,3,IF(N6&gt;P8-4,2,IF(N6&gt;=P8/2,1,0)))))))</f>
        <v>0</v>
      </c>
      <c r="P7" s="23"/>
      <c r="Q7" s="21"/>
      <c r="R7" s="22">
        <f t="shared" ref="R7" si="14">IF(ISBLANK(Q6),"",IF(Q6="W",5,IF(Q6="L",0,IF(Q6&gt;S8,5,IF(Q6=S8,3,IF(Q6&gt;S8-4,2,IF(Q6&gt;=S8/2,1,0)))))))</f>
        <v>1</v>
      </c>
      <c r="S7" s="23"/>
      <c r="T7" s="22"/>
      <c r="U7" s="22">
        <f t="shared" ref="U7" si="15">IF(ISBLANK(T6),"",IF(T6="W",5,IF(T6="L",0,IF(T6&gt;V8,5,IF(T6=V8,3,IF(T6&gt;V8-4,2,IF(T6&gt;=V8/2,1,0)))))))</f>
        <v>0</v>
      </c>
      <c r="V7" s="24"/>
      <c r="W7" s="25"/>
      <c r="X7" s="22">
        <f t="shared" ref="X7" si="16">IF(ISBLANK(W6),"",IF(W6="W",5,IF(W6="L",0,IF(W6&gt;Y8,5,IF(W6=Y8,3,IF(W6&gt;Y8-4,2,IF(W6&gt;=Y8/2,1,0)))))))</f>
        <v>5</v>
      </c>
      <c r="Y7" s="23"/>
      <c r="Z7" s="19"/>
      <c r="AA7" s="19"/>
      <c r="AB7" s="20"/>
      <c r="AC7" s="21"/>
      <c r="AD7" s="22">
        <f t="shared" ref="AD7" si="17">IF(ISBLANK(AC6),"",IF(AC6="W",5,IF(AC6="L",0,IF(AC6&gt;AE8,5,IF(AC6=AE8,3,IF(AC6&gt;AE8-4,2,IF(AC6&gt;=AE8/2,1,0)))))))</f>
        <v>0</v>
      </c>
      <c r="AE7" s="22"/>
      <c r="AF7" s="21"/>
      <c r="AG7" s="22" t="s">
        <v>75</v>
      </c>
      <c r="AH7" s="23"/>
      <c r="AI7" s="21"/>
      <c r="AJ7" s="22">
        <f t="shared" ref="AJ7" si="18">IF(ISBLANK(AI6),"",IF(AI6="W",5,IF(AI6="L",0,IF(AI6&gt;AK8,5,IF(AI6=AK8,3,IF(AI6&gt;AK8-4,2,IF(AI6&gt;=AK8/2,1,0)))))))</f>
        <v>0</v>
      </c>
      <c r="AK7" s="23"/>
      <c r="AL7" s="21"/>
      <c r="AM7" s="22">
        <f t="shared" ref="AM7" si="19">IF(ISBLANK(AL6),"",IF(AL6="W",5,IF(AL6="L",0,IF(AL6&gt;AN8,5,IF(AL6=AN8,3,IF(AL6&gt;AN8-4,2,IF(AL6&gt;=AN8/2,1,0)))))))</f>
        <v>1</v>
      </c>
      <c r="AN7" s="23"/>
      <c r="AO7" s="21"/>
      <c r="AP7" s="22">
        <f t="shared" ref="AP7" si="20">IF(ISBLANK(AO6),"",IF(AO6="W",5,IF(AO6="L",0,IF(AO6&gt;AQ8,5,IF(AO6=AQ8,3,IF(AO6&gt;AQ8-4,2,IF(AO6&gt;=AQ8/2,1,0)))))))</f>
        <v>1</v>
      </c>
      <c r="AQ7" s="24"/>
      <c r="AR7" s="64">
        <f>12-(COUNTBLANK(B7:AQ7)-30)</f>
        <v>12</v>
      </c>
      <c r="AS7" s="23">
        <f>COUNTIF(B7:AQ7,5)</f>
        <v>3</v>
      </c>
      <c r="AT7" s="68">
        <f>COUNTIF(B7:AQ7,3)</f>
        <v>0</v>
      </c>
      <c r="AU7" s="23">
        <f>AR7-AS7-AT7</f>
        <v>9</v>
      </c>
      <c r="AV7" s="64">
        <f>SUM(B6:AQ6)</f>
        <v>223</v>
      </c>
      <c r="AW7" s="68">
        <f>SUM(B8:AQ8)</f>
        <v>369</v>
      </c>
      <c r="AX7" s="23">
        <f>AV7-AW7</f>
        <v>-146</v>
      </c>
      <c r="AY7" s="78">
        <f>AV7/AW7</f>
        <v>0.60433604336043356</v>
      </c>
      <c r="AZ7" s="51"/>
      <c r="BA7" s="85">
        <f>SUM(B7:AQ7)+AZ7</f>
        <v>19</v>
      </c>
      <c r="BB7" s="24">
        <f>RANK(BA7,$BA$3:$BA$23,0)</f>
        <v>6</v>
      </c>
    </row>
    <row r="8" spans="1:54" ht="24.95" customHeight="1" thickBot="1">
      <c r="A8" s="100"/>
      <c r="B8" s="31"/>
      <c r="C8" s="30"/>
      <c r="D8" s="58">
        <v>28</v>
      </c>
      <c r="E8" s="27"/>
      <c r="F8" s="27"/>
      <c r="G8" s="28"/>
      <c r="H8" s="29"/>
      <c r="I8" s="30"/>
      <c r="J8" s="54">
        <v>29</v>
      </c>
      <c r="K8" s="29"/>
      <c r="L8" s="30"/>
      <c r="M8" s="58" t="s">
        <v>72</v>
      </c>
      <c r="N8" s="29"/>
      <c r="O8" s="30"/>
      <c r="P8" s="58">
        <v>44</v>
      </c>
      <c r="Q8" s="29"/>
      <c r="R8" s="30"/>
      <c r="S8" s="58">
        <v>35</v>
      </c>
      <c r="T8" s="30"/>
      <c r="U8" s="30"/>
      <c r="V8" s="53">
        <v>43</v>
      </c>
      <c r="W8" s="31"/>
      <c r="X8" s="30"/>
      <c r="Y8" s="58">
        <v>26</v>
      </c>
      <c r="Z8" s="27"/>
      <c r="AA8" s="27"/>
      <c r="AB8" s="28"/>
      <c r="AC8" s="29"/>
      <c r="AD8" s="30"/>
      <c r="AE8" s="54">
        <v>44</v>
      </c>
      <c r="AF8" s="29"/>
      <c r="AG8" s="30"/>
      <c r="AH8" s="58"/>
      <c r="AI8" s="29"/>
      <c r="AJ8" s="30"/>
      <c r="AK8" s="58">
        <v>23</v>
      </c>
      <c r="AL8" s="29"/>
      <c r="AM8" s="30"/>
      <c r="AN8" s="58">
        <v>46</v>
      </c>
      <c r="AO8" s="29"/>
      <c r="AP8" s="30"/>
      <c r="AQ8" s="53">
        <v>51</v>
      </c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99" t="s">
        <v>11</v>
      </c>
      <c r="B9" s="59">
        <v>32</v>
      </c>
      <c r="C9" s="16"/>
      <c r="D9" s="57"/>
      <c r="E9" s="56">
        <v>29</v>
      </c>
      <c r="F9" s="16"/>
      <c r="G9" s="57"/>
      <c r="H9" s="37"/>
      <c r="I9" s="37"/>
      <c r="J9" s="38"/>
      <c r="K9" s="56">
        <v>31</v>
      </c>
      <c r="L9" s="16"/>
      <c r="M9" s="57"/>
      <c r="N9" s="56">
        <v>27</v>
      </c>
      <c r="O9" s="16"/>
      <c r="P9" s="57"/>
      <c r="Q9" s="56">
        <v>44</v>
      </c>
      <c r="R9" s="16"/>
      <c r="S9" s="57"/>
      <c r="T9" s="94">
        <v>27</v>
      </c>
      <c r="U9" s="16"/>
      <c r="V9" s="17"/>
      <c r="W9" s="59">
        <v>40</v>
      </c>
      <c r="X9" s="16"/>
      <c r="Y9" s="57"/>
      <c r="Z9" s="56">
        <v>44</v>
      </c>
      <c r="AA9" s="16"/>
      <c r="AB9" s="57"/>
      <c r="AC9" s="37"/>
      <c r="AD9" s="37"/>
      <c r="AE9" s="38"/>
      <c r="AF9" s="56"/>
      <c r="AG9" s="16"/>
      <c r="AH9" s="57"/>
      <c r="AI9" s="56">
        <v>33</v>
      </c>
      <c r="AJ9" s="16"/>
      <c r="AK9" s="57"/>
      <c r="AL9" s="56">
        <v>34</v>
      </c>
      <c r="AM9" s="16"/>
      <c r="AN9" s="57"/>
      <c r="AO9" s="56">
        <v>8</v>
      </c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97"/>
      <c r="B10" s="25"/>
      <c r="C10" s="22">
        <f t="shared" ref="C10" si="21">IF(ISBLANK(B9),"",IF(B9="W",5,IF(B9="L",0,IF(B9&gt;D11,5,IF(B9=D11,3,IF(B9&gt;D11-4,2,IF(B9&gt;=D11/2,1,0)))))))</f>
        <v>5</v>
      </c>
      <c r="D10" s="23"/>
      <c r="E10" s="21"/>
      <c r="F10" s="22">
        <f t="shared" ref="F10" si="22">IF(ISBLANK(E9),"",IF(E9="W",5,IF(E9="L",0,IF(E9&gt;G11,5,IF(E9=G11,3,IF(E9&gt;G11-4,2,IF(E9&gt;=G11/2,1,0)))))))</f>
        <v>5</v>
      </c>
      <c r="G10" s="23"/>
      <c r="H10" s="39"/>
      <c r="I10" s="39"/>
      <c r="J10" s="40"/>
      <c r="K10" s="21"/>
      <c r="L10" s="22">
        <f t="shared" ref="L10" si="23">IF(ISBLANK(K9),"",IF(K9="W",5,IF(K9="L",0,IF(K9&gt;M11,5,IF(K9=M11,3,IF(K9&gt;M11-4,2,IF(K9&gt;=M11/2,1,0)))))))</f>
        <v>5</v>
      </c>
      <c r="M10" s="23"/>
      <c r="N10" s="21"/>
      <c r="O10" s="22">
        <f t="shared" ref="O10" si="24">IF(ISBLANK(N9),"",IF(N9="W",5,IF(N9="L",0,IF(N9&gt;P11,5,IF(N9=P11,3,IF(N9&gt;P11-4,2,IF(N9&gt;=P11/2,1,0)))))))</f>
        <v>5</v>
      </c>
      <c r="P10" s="23"/>
      <c r="Q10" s="21"/>
      <c r="R10" s="22">
        <f t="shared" ref="R10" si="25">IF(ISBLANK(Q9),"",IF(Q9="W",5,IF(Q9="L",0,IF(Q9&gt;S11,5,IF(Q9=S11,3,IF(Q9&gt;S11-4,2,IF(Q9&gt;=S11/2,1,0)))))))</f>
        <v>5</v>
      </c>
      <c r="S10" s="23"/>
      <c r="T10" s="22"/>
      <c r="U10" s="22">
        <f t="shared" ref="U10" si="26">IF(ISBLANK(T9),"",IF(T9="W",5,IF(T9="L",0,IF(T9&gt;V11,5,IF(T9=V11,3,IF(T9&gt;V11-4,2,IF(T9&gt;=V11/2,1,0)))))))</f>
        <v>3</v>
      </c>
      <c r="V10" s="24"/>
      <c r="W10" s="25"/>
      <c r="X10" s="22">
        <f t="shared" ref="X10" si="27">IF(ISBLANK(W9),"",IF(W9="W",5,IF(W9="L",0,IF(W9&gt;Y11,5,IF(W9=Y11,3,IF(W9&gt;Y11-4,2,IF(W9&gt;=Y11/2,1,0)))))))</f>
        <v>5</v>
      </c>
      <c r="Y10" s="23"/>
      <c r="Z10" s="21"/>
      <c r="AA10" s="22">
        <f t="shared" ref="AA10" si="28">IF(ISBLANK(Z9),"",IF(Z9="W",5,IF(Z9="L",0,IF(Z9&gt;AB11,5,IF(Z9=AB11,3,IF(Z9&gt;AB11-4,2,IF(Z9&gt;=AB11/2,1,0)))))))</f>
        <v>5</v>
      </c>
      <c r="AB10" s="23"/>
      <c r="AC10" s="39"/>
      <c r="AD10" s="39"/>
      <c r="AE10" s="40"/>
      <c r="AF10" s="21"/>
      <c r="AG10" s="22" t="s">
        <v>75</v>
      </c>
      <c r="AH10" s="23"/>
      <c r="AI10" s="21"/>
      <c r="AJ10" s="22">
        <f t="shared" ref="AJ10" si="29">IF(ISBLANK(AI9),"",IF(AI9="W",5,IF(AI9="L",0,IF(AI9&gt;AK11,5,IF(AI9=AK11,3,IF(AI9&gt;AK11-4,2,IF(AI9&gt;=AK11/2,1,0)))))))</f>
        <v>1</v>
      </c>
      <c r="AK10" s="23"/>
      <c r="AL10" s="21"/>
      <c r="AM10" s="22">
        <f t="shared" ref="AM10" si="30">IF(ISBLANK(AL9),"",IF(AL9="W",5,IF(AL9="L",0,IF(AL9&gt;AN11,5,IF(AL9=AN11,3,IF(AL9&gt;AN11-4,2,IF(AL9&gt;=AN11/2,1,0)))))))</f>
        <v>5</v>
      </c>
      <c r="AN10" s="23"/>
      <c r="AO10" s="21"/>
      <c r="AP10" s="22">
        <f t="shared" ref="AP10" si="31">IF(ISBLANK(AO9),"",IF(AO9="W",5,IF(AO9="L",0,IF(AO9&gt;AQ11,5,IF(AO9=AQ11,3,IF(AO9&gt;AQ11-4,2,IF(AO9&gt;=AQ11/2,1,0)))))))</f>
        <v>0</v>
      </c>
      <c r="AQ10" s="24"/>
      <c r="AR10" s="64">
        <f>12-(COUNTBLANK(B10:AQ10)-30)</f>
        <v>12</v>
      </c>
      <c r="AS10" s="23">
        <f>COUNTIF(B10:AQ10,5)</f>
        <v>8</v>
      </c>
      <c r="AT10" s="68">
        <f>COUNTIF(B10:AQ10,3)</f>
        <v>1</v>
      </c>
      <c r="AU10" s="23">
        <f>AR10-AS10-AT10</f>
        <v>3</v>
      </c>
      <c r="AV10" s="64">
        <f>SUM(B9:AQ9)</f>
        <v>349</v>
      </c>
      <c r="AW10" s="68">
        <f>SUM(B11:AQ11)</f>
        <v>291</v>
      </c>
      <c r="AX10" s="23">
        <f>AV10-AW10</f>
        <v>58</v>
      </c>
      <c r="AY10" s="78">
        <f>AV10/AW10</f>
        <v>1.1993127147766323</v>
      </c>
      <c r="AZ10" s="51"/>
      <c r="BA10" s="85">
        <f>SUM(B10:AQ10)+AZ10</f>
        <v>44</v>
      </c>
      <c r="BB10" s="24">
        <f>RANK(BA10,$BA$3:$BA$23,0)</f>
        <v>2</v>
      </c>
    </row>
    <row r="11" spans="1:54" ht="24.95" customHeight="1">
      <c r="A11" s="100"/>
      <c r="B11" s="31"/>
      <c r="C11" s="30"/>
      <c r="D11" s="58">
        <v>20</v>
      </c>
      <c r="E11" s="29"/>
      <c r="F11" s="30"/>
      <c r="G11" s="58">
        <v>23</v>
      </c>
      <c r="H11" s="41"/>
      <c r="I11" s="41"/>
      <c r="J11" s="42"/>
      <c r="K11" s="29"/>
      <c r="L11" s="30"/>
      <c r="M11" s="58">
        <v>11</v>
      </c>
      <c r="N11" s="29"/>
      <c r="O11" s="30"/>
      <c r="P11" s="58">
        <v>22</v>
      </c>
      <c r="Q11" s="29"/>
      <c r="R11" s="30"/>
      <c r="S11" s="58">
        <v>32</v>
      </c>
      <c r="T11" s="30"/>
      <c r="U11" s="30"/>
      <c r="V11" s="53">
        <v>27</v>
      </c>
      <c r="W11" s="31"/>
      <c r="X11" s="30"/>
      <c r="Y11" s="58">
        <v>25</v>
      </c>
      <c r="Z11" s="29"/>
      <c r="AA11" s="30"/>
      <c r="AB11" s="58">
        <v>20</v>
      </c>
      <c r="AC11" s="41"/>
      <c r="AD11" s="41"/>
      <c r="AE11" s="42"/>
      <c r="AF11" s="29"/>
      <c r="AG11" s="30"/>
      <c r="AH11" s="58"/>
      <c r="AI11" s="29"/>
      <c r="AJ11" s="30"/>
      <c r="AK11" s="58">
        <v>41</v>
      </c>
      <c r="AL11" s="29"/>
      <c r="AM11" s="30"/>
      <c r="AN11" s="58">
        <v>31</v>
      </c>
      <c r="AO11" s="29"/>
      <c r="AP11" s="30"/>
      <c r="AQ11" s="53">
        <v>39</v>
      </c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01" t="s">
        <v>60</v>
      </c>
      <c r="B12" s="59">
        <v>17</v>
      </c>
      <c r="C12" s="16"/>
      <c r="D12" s="57"/>
      <c r="E12" s="56" t="s">
        <v>72</v>
      </c>
      <c r="F12" s="16" t="s">
        <v>76</v>
      </c>
      <c r="G12" s="57"/>
      <c r="H12" s="56">
        <v>11</v>
      </c>
      <c r="I12" s="16"/>
      <c r="J12" s="57"/>
      <c r="K12" s="37"/>
      <c r="L12" s="37"/>
      <c r="M12" s="38"/>
      <c r="N12" s="56">
        <v>14</v>
      </c>
      <c r="O12" s="16"/>
      <c r="P12" s="57"/>
      <c r="Q12" s="56">
        <v>4</v>
      </c>
      <c r="R12" s="16"/>
      <c r="S12" s="57"/>
      <c r="T12" s="94">
        <v>5</v>
      </c>
      <c r="U12" s="16"/>
      <c r="V12" s="17"/>
      <c r="W12" s="59"/>
      <c r="X12" s="16"/>
      <c r="Y12" s="57"/>
      <c r="Z12" s="56"/>
      <c r="AA12" s="16"/>
      <c r="AB12" s="57"/>
      <c r="AC12" s="56"/>
      <c r="AD12" s="16"/>
      <c r="AE12" s="57"/>
      <c r="AF12" s="37"/>
      <c r="AG12" s="37"/>
      <c r="AH12" s="38"/>
      <c r="AI12" s="56"/>
      <c r="AJ12" s="16"/>
      <c r="AK12" s="57"/>
      <c r="AL12" s="56"/>
      <c r="AM12" s="16"/>
      <c r="AN12" s="57"/>
      <c r="AO12" s="56"/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97"/>
      <c r="B13" s="25"/>
      <c r="C13" s="22">
        <f t="shared" ref="C13" si="32">IF(ISBLANK(B12),"",IF(B12="W",5,IF(B12="L",0,IF(B12&gt;D14,5,IF(B12=D14,3,IF(B12&gt;D14-4,2,IF(B12&gt;=D14/2,1,0)))))))</f>
        <v>0</v>
      </c>
      <c r="D13" s="23"/>
      <c r="E13" s="21"/>
      <c r="F13" s="22">
        <f t="shared" ref="F13" si="33">IF(ISBLANK(E12),"",IF(E12="W",5,IF(E12="L",0,IF(E12&gt;G14,5,IF(E12=G14,3,IF(E12&gt;G14-4,2,IF(E12&gt;=G14/2,1,0)))))))</f>
        <v>0</v>
      </c>
      <c r="G13" s="23"/>
      <c r="H13" s="21"/>
      <c r="I13" s="22">
        <f t="shared" ref="I13" si="34">IF(ISBLANK(H12),"",IF(H12="W",5,IF(H12="L",0,IF(H12&gt;J14,5,IF(H12=J14,3,IF(H12&gt;J14-4,2,IF(H12&gt;=J14/2,1,0)))))))</f>
        <v>0</v>
      </c>
      <c r="J13" s="23"/>
      <c r="K13" s="39"/>
      <c r="L13" s="39"/>
      <c r="M13" s="40"/>
      <c r="N13" s="21"/>
      <c r="O13" s="22">
        <f t="shared" ref="O13" si="35">IF(ISBLANK(N12),"",IF(N12="W",5,IF(N12="L",0,IF(N12&gt;P14,5,IF(N12=P14,3,IF(N12&gt;P14-4,2,IF(N12&gt;=P14/2,1,0)))))))</f>
        <v>0</v>
      </c>
      <c r="P13" s="23"/>
      <c r="Q13" s="21"/>
      <c r="R13" s="22">
        <f t="shared" ref="R13" si="36">IF(ISBLANK(Q12),"",IF(Q12="W",5,IF(Q12="L",0,IF(Q12&gt;S14,5,IF(Q12=S14,3,IF(Q12&gt;S14-4,2,IF(Q12&gt;=S14/2,1,0)))))))</f>
        <v>0</v>
      </c>
      <c r="S13" s="23"/>
      <c r="T13" s="22"/>
      <c r="U13" s="22">
        <f t="shared" ref="U13" si="37">IF(ISBLANK(T12),"",IF(T12="W",5,IF(T12="L",0,IF(T12&gt;V14,5,IF(T12=V14,3,IF(T12&gt;V14-4,2,IF(T12&gt;=V14/2,1,0)))))))</f>
        <v>0</v>
      </c>
      <c r="V13" s="24"/>
      <c r="W13" s="25"/>
      <c r="X13" s="22" t="s">
        <v>75</v>
      </c>
      <c r="Y13" s="23"/>
      <c r="Z13" s="21"/>
      <c r="AA13" s="22" t="s">
        <v>75</v>
      </c>
      <c r="AB13" s="23"/>
      <c r="AC13" s="21"/>
      <c r="AD13" s="22" t="s">
        <v>75</v>
      </c>
      <c r="AE13" s="23"/>
      <c r="AF13" s="39"/>
      <c r="AG13" s="39"/>
      <c r="AH13" s="40"/>
      <c r="AI13" s="21"/>
      <c r="AJ13" s="22" t="s">
        <v>75</v>
      </c>
      <c r="AK13" s="23"/>
      <c r="AL13" s="21"/>
      <c r="AM13" s="22" t="s">
        <v>75</v>
      </c>
      <c r="AN13" s="23"/>
      <c r="AO13" s="21"/>
      <c r="AP13" s="22" t="s">
        <v>75</v>
      </c>
      <c r="AQ13" s="24"/>
      <c r="AR13" s="64">
        <f>12-(COUNTBLANK(B13:AQ13)-30)</f>
        <v>12</v>
      </c>
      <c r="AS13" s="23">
        <f>COUNTIF(B13:AQ13,5)</f>
        <v>0</v>
      </c>
      <c r="AT13" s="68">
        <f>COUNTIF(B13:AQ13,3)</f>
        <v>0</v>
      </c>
      <c r="AU13" s="23">
        <f>AR13-AS13-AT13</f>
        <v>12</v>
      </c>
      <c r="AV13" s="64">
        <f>SUM(B12:AQ12)</f>
        <v>51</v>
      </c>
      <c r="AW13" s="68">
        <f>SUM(B14:AQ14)</f>
        <v>197</v>
      </c>
      <c r="AX13" s="23">
        <f>AV13-AW13</f>
        <v>-146</v>
      </c>
      <c r="AY13" s="78">
        <f>AV13/AW13</f>
        <v>0.25888324873096447</v>
      </c>
      <c r="AZ13" s="51"/>
      <c r="BA13" s="85">
        <f>SUM(B13:AQ13)+AZ13</f>
        <v>0</v>
      </c>
      <c r="BB13" s="24">
        <f>RANK(BA13,$BA$3:$BA$23,0)</f>
        <v>7</v>
      </c>
    </row>
    <row r="14" spans="1:54" ht="24.95" customHeight="1">
      <c r="A14" s="100"/>
      <c r="B14" s="31"/>
      <c r="C14" s="30"/>
      <c r="D14" s="58">
        <v>46</v>
      </c>
      <c r="E14" s="29"/>
      <c r="F14" s="30"/>
      <c r="G14" s="58" t="s">
        <v>73</v>
      </c>
      <c r="H14" s="29"/>
      <c r="I14" s="30"/>
      <c r="J14" s="58">
        <v>31</v>
      </c>
      <c r="K14" s="41"/>
      <c r="L14" s="41"/>
      <c r="M14" s="42"/>
      <c r="N14" s="29"/>
      <c r="O14" s="30"/>
      <c r="P14" s="58">
        <v>42</v>
      </c>
      <c r="Q14" s="29"/>
      <c r="R14" s="30"/>
      <c r="S14" s="58">
        <v>41</v>
      </c>
      <c r="T14" s="30"/>
      <c r="U14" s="30"/>
      <c r="V14" s="53">
        <v>37</v>
      </c>
      <c r="W14" s="31"/>
      <c r="X14" s="30"/>
      <c r="Y14" s="58"/>
      <c r="Z14" s="29"/>
      <c r="AA14" s="30"/>
      <c r="AB14" s="58"/>
      <c r="AC14" s="29"/>
      <c r="AD14" s="30"/>
      <c r="AE14" s="58"/>
      <c r="AF14" s="41"/>
      <c r="AG14" s="41"/>
      <c r="AH14" s="42"/>
      <c r="AI14" s="29"/>
      <c r="AJ14" s="30"/>
      <c r="AK14" s="58"/>
      <c r="AL14" s="29"/>
      <c r="AM14" s="30"/>
      <c r="AN14" s="58"/>
      <c r="AO14" s="29"/>
      <c r="AP14" s="30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01" t="s">
        <v>3</v>
      </c>
      <c r="B15" s="59">
        <v>42</v>
      </c>
      <c r="C15" s="16"/>
      <c r="D15" s="57"/>
      <c r="E15" s="56">
        <v>44</v>
      </c>
      <c r="F15" s="16"/>
      <c r="G15" s="57"/>
      <c r="H15" s="56">
        <v>22</v>
      </c>
      <c r="I15" s="16"/>
      <c r="J15" s="57"/>
      <c r="K15" s="56">
        <v>42</v>
      </c>
      <c r="L15" s="16"/>
      <c r="M15" s="57"/>
      <c r="N15" s="37"/>
      <c r="O15" s="37"/>
      <c r="P15" s="38"/>
      <c r="Q15" s="56">
        <v>40</v>
      </c>
      <c r="R15" s="16"/>
      <c r="S15" s="57"/>
      <c r="T15" s="94">
        <v>28</v>
      </c>
      <c r="U15" s="16"/>
      <c r="V15" s="17"/>
      <c r="W15" s="59">
        <v>32</v>
      </c>
      <c r="X15" s="16"/>
      <c r="Y15" s="57"/>
      <c r="Z15" s="56">
        <v>23</v>
      </c>
      <c r="AA15" s="16"/>
      <c r="AB15" s="57"/>
      <c r="AC15" s="56">
        <v>41</v>
      </c>
      <c r="AD15" s="16"/>
      <c r="AE15" s="57"/>
      <c r="AF15" s="56"/>
      <c r="AG15" s="16"/>
      <c r="AH15" s="57"/>
      <c r="AI15" s="37"/>
      <c r="AJ15" s="37"/>
      <c r="AK15" s="38"/>
      <c r="AL15" s="56">
        <v>50</v>
      </c>
      <c r="AM15" s="16"/>
      <c r="AN15" s="57"/>
      <c r="AO15" s="56">
        <v>32</v>
      </c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97"/>
      <c r="B16" s="25"/>
      <c r="C16" s="22">
        <f t="shared" ref="C16" si="38">IF(ISBLANK(B15),"",IF(B15="W",5,IF(B15="L",0,IF(B15&gt;D17,5,IF(B15=D17,3,IF(B15&gt;D17-4,2,IF(B15&gt;=D17/2,1,0)))))))</f>
        <v>5</v>
      </c>
      <c r="D16" s="23"/>
      <c r="E16" s="21"/>
      <c r="F16" s="22">
        <f t="shared" ref="F16" si="39">IF(ISBLANK(E15),"",IF(E15="W",5,IF(E15="L",0,IF(E15&gt;G17,5,IF(E15=G17,3,IF(E15&gt;G17-4,2,IF(E15&gt;=G17/2,1,0)))))))</f>
        <v>5</v>
      </c>
      <c r="G16" s="23"/>
      <c r="H16" s="21"/>
      <c r="I16" s="22">
        <f t="shared" ref="I16" si="40">IF(ISBLANK(H15),"",IF(H15="W",5,IF(H15="L",0,IF(H15&gt;J17,5,IF(H15=J17,3,IF(H15&gt;J17-4,2,IF(H15&gt;=J17/2,1,0)))))))</f>
        <v>1</v>
      </c>
      <c r="J16" s="23"/>
      <c r="K16" s="21"/>
      <c r="L16" s="22">
        <f t="shared" ref="L16" si="41">IF(ISBLANK(K15),"",IF(K15="W",5,IF(K15="L",0,IF(K15&gt;M17,5,IF(K15=M17,3,IF(K15&gt;M17-4,2,IF(K15&gt;=M17/2,1,0)))))))</f>
        <v>5</v>
      </c>
      <c r="M16" s="23"/>
      <c r="N16" s="39"/>
      <c r="O16" s="39"/>
      <c r="P16" s="40"/>
      <c r="Q16" s="21"/>
      <c r="R16" s="22">
        <f t="shared" ref="R16" si="42">IF(ISBLANK(Q15),"",IF(Q15="W",5,IF(Q15="L",0,IF(Q15&gt;S17,5,IF(Q15=S17,3,IF(Q15&gt;S17-4,2,IF(Q15&gt;=S17/2,1,0)))))))</f>
        <v>3</v>
      </c>
      <c r="S16" s="23"/>
      <c r="T16" s="22"/>
      <c r="U16" s="22">
        <f t="shared" ref="U16" si="43">IF(ISBLANK(T15),"",IF(T15="W",5,IF(T15="L",0,IF(T15&gt;V17,5,IF(T15=V17,3,IF(T15&gt;V17-4,2,IF(T15&gt;=V17/2,1,0)))))))</f>
        <v>2</v>
      </c>
      <c r="V16" s="24"/>
      <c r="W16" s="25"/>
      <c r="X16" s="22">
        <f t="shared" ref="X16" si="44">IF(ISBLANK(W15),"",IF(W15="W",5,IF(W15="L",0,IF(W15&gt;Y17,5,IF(W15=Y17,3,IF(W15&gt;Y17-4,2,IF(W15&gt;=Y17/2,1,0)))))))</f>
        <v>1</v>
      </c>
      <c r="Y16" s="23"/>
      <c r="Z16" s="21"/>
      <c r="AA16" s="22">
        <f t="shared" ref="AA16" si="45">IF(ISBLANK(Z15),"",IF(Z15="W",5,IF(Z15="L",0,IF(Z15&gt;AB17,5,IF(Z15=AB17,3,IF(Z15&gt;AB17-4,2,IF(Z15&gt;=AB17/2,1,0)))))))</f>
        <v>5</v>
      </c>
      <c r="AB16" s="23"/>
      <c r="AC16" s="21"/>
      <c r="AD16" s="22">
        <f t="shared" ref="AD16" si="46">IF(ISBLANK(AC15),"",IF(AC15="W",5,IF(AC15="L",0,IF(AC15&gt;AE17,5,IF(AC15=AE17,3,IF(AC15&gt;AE17-4,2,IF(AC15&gt;=AE17/2,1,0)))))))</f>
        <v>5</v>
      </c>
      <c r="AE16" s="23"/>
      <c r="AF16" s="21"/>
      <c r="AG16" s="22" t="s">
        <v>75</v>
      </c>
      <c r="AH16" s="23"/>
      <c r="AI16" s="39"/>
      <c r="AJ16" s="39"/>
      <c r="AK16" s="40"/>
      <c r="AL16" s="21"/>
      <c r="AM16" s="22">
        <f t="shared" ref="AM16" si="47">IF(ISBLANK(AL15),"",IF(AL15="W",5,IF(AL15="L",0,IF(AL15&gt;AN17,5,IF(AL15=AN17,3,IF(AL15&gt;AN17-4,2,IF(AL15&gt;=AN17/2,1,0)))))))</f>
        <v>5</v>
      </c>
      <c r="AN16" s="23"/>
      <c r="AO16" s="21"/>
      <c r="AP16" s="22">
        <f t="shared" ref="AP16" si="48">IF(ISBLANK(AO15),"",IF(AO15="W",5,IF(AO15="L",0,IF(AO15&gt;AQ17,5,IF(AO15=AQ17,3,IF(AO15&gt;AQ17-4,2,IF(AO15&gt;=AQ17/2,1,0)))))))</f>
        <v>3</v>
      </c>
      <c r="AQ16" s="24"/>
      <c r="AR16" s="64">
        <f>12-(COUNTBLANK(B16:AQ16)-30)</f>
        <v>12</v>
      </c>
      <c r="AS16" s="23">
        <f>COUNTIF(B16:AQ16,5)</f>
        <v>6</v>
      </c>
      <c r="AT16" s="68">
        <f>COUNTIF(B16:AQ16,3)</f>
        <v>2</v>
      </c>
      <c r="AU16" s="23">
        <f>AR16-AS16-AT16</f>
        <v>4</v>
      </c>
      <c r="AV16" s="64">
        <f>SUM(B15:AQ15)</f>
        <v>396</v>
      </c>
      <c r="AW16" s="68">
        <f>SUM(B17:AQ17)</f>
        <v>310</v>
      </c>
      <c r="AX16" s="23">
        <f>AV16-AW16</f>
        <v>86</v>
      </c>
      <c r="AY16" s="78">
        <f>AV16/AW16</f>
        <v>1.2774193548387096</v>
      </c>
      <c r="AZ16" s="51"/>
      <c r="BA16" s="85">
        <f>SUM(B16:AQ16)+AZ16</f>
        <v>40</v>
      </c>
      <c r="BB16" s="24">
        <f>RANK(BA16,$BA$3:$BA$23,0)</f>
        <v>3</v>
      </c>
    </row>
    <row r="17" spans="1:54" ht="24.95" customHeight="1">
      <c r="A17" s="100"/>
      <c r="B17" s="31"/>
      <c r="C17" s="30"/>
      <c r="D17" s="58">
        <v>26</v>
      </c>
      <c r="E17" s="29"/>
      <c r="F17" s="30"/>
      <c r="G17" s="58">
        <v>19</v>
      </c>
      <c r="H17" s="29"/>
      <c r="I17" s="30"/>
      <c r="J17" s="58">
        <v>27</v>
      </c>
      <c r="K17" s="29"/>
      <c r="L17" s="30"/>
      <c r="M17" s="58">
        <v>14</v>
      </c>
      <c r="N17" s="41"/>
      <c r="O17" s="41"/>
      <c r="P17" s="42"/>
      <c r="Q17" s="29"/>
      <c r="R17" s="30"/>
      <c r="S17" s="58">
        <v>40</v>
      </c>
      <c r="T17" s="30"/>
      <c r="U17" s="30"/>
      <c r="V17" s="53">
        <v>29</v>
      </c>
      <c r="W17" s="31"/>
      <c r="X17" s="30"/>
      <c r="Y17" s="58">
        <v>38</v>
      </c>
      <c r="Z17" s="29"/>
      <c r="AA17" s="30"/>
      <c r="AB17" s="58">
        <v>6</v>
      </c>
      <c r="AC17" s="29"/>
      <c r="AD17" s="30"/>
      <c r="AE17" s="58">
        <v>33</v>
      </c>
      <c r="AF17" s="29"/>
      <c r="AG17" s="30"/>
      <c r="AH17" s="58"/>
      <c r="AI17" s="41"/>
      <c r="AJ17" s="41"/>
      <c r="AK17" s="42"/>
      <c r="AL17" s="29"/>
      <c r="AM17" s="30"/>
      <c r="AN17" s="58">
        <v>46</v>
      </c>
      <c r="AO17" s="29"/>
      <c r="AP17" s="30"/>
      <c r="AQ17" s="53">
        <v>32</v>
      </c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01" t="s">
        <v>9</v>
      </c>
      <c r="B18" s="59">
        <v>31</v>
      </c>
      <c r="C18" s="16"/>
      <c r="D18" s="57"/>
      <c r="E18" s="56">
        <v>35</v>
      </c>
      <c r="F18" s="16"/>
      <c r="G18" s="57"/>
      <c r="H18" s="56">
        <v>32</v>
      </c>
      <c r="I18" s="16"/>
      <c r="J18" s="57"/>
      <c r="K18" s="56">
        <v>41</v>
      </c>
      <c r="L18" s="16"/>
      <c r="M18" s="57"/>
      <c r="N18" s="56">
        <v>40</v>
      </c>
      <c r="O18" s="16"/>
      <c r="P18" s="57"/>
      <c r="Q18" s="90"/>
      <c r="R18" s="90"/>
      <c r="S18" s="91"/>
      <c r="T18" s="94">
        <v>26</v>
      </c>
      <c r="U18" s="16"/>
      <c r="V18" s="57"/>
      <c r="W18" s="59">
        <v>36</v>
      </c>
      <c r="X18" s="16"/>
      <c r="Y18" s="57"/>
      <c r="Z18" s="56">
        <v>46</v>
      </c>
      <c r="AA18" s="16"/>
      <c r="AB18" s="57"/>
      <c r="AC18" s="56">
        <v>31</v>
      </c>
      <c r="AD18" s="16"/>
      <c r="AE18" s="57"/>
      <c r="AF18" s="56"/>
      <c r="AG18" s="16"/>
      <c r="AH18" s="57"/>
      <c r="AI18" s="56">
        <v>46</v>
      </c>
      <c r="AJ18" s="16"/>
      <c r="AK18" s="57"/>
      <c r="AL18" s="90"/>
      <c r="AM18" s="90"/>
      <c r="AN18" s="91"/>
      <c r="AO18" s="56">
        <v>26</v>
      </c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97"/>
      <c r="B19" s="25"/>
      <c r="C19" s="22">
        <f t="shared" ref="C19" si="49">IF(ISBLANK(B18),"",IF(B18="W",5,IF(B18="L",0,IF(B18&gt;D20,5,IF(B18=D20,3,IF(B18&gt;D20-4,2,IF(B18&gt;=D20/2,1,0)))))))</f>
        <v>1</v>
      </c>
      <c r="D19" s="23"/>
      <c r="E19" s="21"/>
      <c r="F19" s="22">
        <f t="shared" ref="F19" si="50">IF(ISBLANK(E18),"",IF(E18="W",5,IF(E18="L",0,IF(E18&gt;G20,5,IF(E18=G20,3,IF(E18&gt;G20-4,2,IF(E18&gt;=G20/2,1,0)))))))</f>
        <v>5</v>
      </c>
      <c r="G19" s="23"/>
      <c r="H19" s="21"/>
      <c r="I19" s="22">
        <f t="shared" ref="I19" si="51">IF(ISBLANK(H18),"",IF(H18="W",5,IF(H18="L",0,IF(H18&gt;J20,5,IF(H18=J20,3,IF(H18&gt;J20-4,2,IF(H18&gt;=J20/2,1,0)))))))</f>
        <v>1</v>
      </c>
      <c r="J19" s="23"/>
      <c r="K19" s="21"/>
      <c r="L19" s="22">
        <f t="shared" ref="L19" si="52">IF(ISBLANK(K18),"",IF(K18="W",5,IF(K18="L",0,IF(K18&gt;M20,5,IF(K18=M20,3,IF(K18&gt;M20-4,2,IF(K18&gt;=M20/2,1,0)))))))</f>
        <v>5</v>
      </c>
      <c r="M19" s="23"/>
      <c r="N19" s="21"/>
      <c r="O19" s="22">
        <f t="shared" ref="O19" si="53">IF(ISBLANK(N18),"",IF(N18="W",5,IF(N18="L",0,IF(N18&gt;P20,5,IF(N18=P20,3,IF(N18&gt;P20-4,2,IF(N18&gt;=P20/2,1,0)))))))</f>
        <v>3</v>
      </c>
      <c r="P19" s="23"/>
      <c r="Q19" s="39"/>
      <c r="R19" s="39"/>
      <c r="S19" s="40"/>
      <c r="T19" s="22"/>
      <c r="U19" s="22">
        <f t="shared" ref="U19" si="54">IF(ISBLANK(T18),"",IF(T18="W",5,IF(T18="L",0,IF(T18&gt;V20,5,IF(T18=V20,3,IF(T18&gt;V20-4,2,IF(T18&gt;=V20/2,1,0)))))))</f>
        <v>1</v>
      </c>
      <c r="V19" s="23"/>
      <c r="W19" s="25"/>
      <c r="X19" s="22">
        <f t="shared" ref="X19" si="55">IF(ISBLANK(W18),"",IF(W18="W",5,IF(W18="L",0,IF(W18&gt;Y20,5,IF(W18=Y20,3,IF(W18&gt;Y20-4,2,IF(W18&gt;=Y20/2,1,0)))))))</f>
        <v>5</v>
      </c>
      <c r="Y19" s="23"/>
      <c r="Z19" s="21"/>
      <c r="AA19" s="22">
        <f t="shared" ref="AA19" si="56">IF(ISBLANK(Z18),"",IF(Z18="W",5,IF(Z18="L",0,IF(Z18&gt;AB20,5,IF(Z18=AB20,3,IF(Z18&gt;AB20-4,2,IF(Z18&gt;=AB20/2,1,0)))))))</f>
        <v>5</v>
      </c>
      <c r="AB19" s="23"/>
      <c r="AC19" s="21"/>
      <c r="AD19" s="22">
        <f t="shared" ref="AD19" si="57">IF(ISBLANK(AC18),"",IF(AC18="W",5,IF(AC18="L",0,IF(AC18&gt;AE20,5,IF(AC18=AE20,3,IF(AC18&gt;AE20-4,2,IF(AC18&gt;=AE20/2,1,0)))))))</f>
        <v>2</v>
      </c>
      <c r="AE19" s="23"/>
      <c r="AF19" s="21"/>
      <c r="AG19" s="22" t="s">
        <v>75</v>
      </c>
      <c r="AH19" s="23"/>
      <c r="AI19" s="21"/>
      <c r="AJ19" s="22">
        <f t="shared" ref="AJ19" si="58">IF(ISBLANK(AI18),"",IF(AI18="W",5,IF(AI18="L",0,IF(AI18&gt;AK20,5,IF(AI18=AK20,3,IF(AI18&gt;AK20-4,2,IF(AI18&gt;=AK20/2,1,0)))))))</f>
        <v>1</v>
      </c>
      <c r="AK19" s="23"/>
      <c r="AL19" s="39"/>
      <c r="AM19" s="39"/>
      <c r="AN19" s="40"/>
      <c r="AO19" s="21"/>
      <c r="AP19" s="22">
        <f t="shared" ref="AP19" si="59">IF(ISBLANK(AO18),"",IF(AO18="W",5,IF(AO18="L",0,IF(AO18&gt;AQ20,5,IF(AO18=AQ20,3,IF(AO18&gt;AQ20-4,2,IF(AO18&gt;=AQ20/2,1,0)))))))</f>
        <v>0</v>
      </c>
      <c r="AQ19" s="24"/>
      <c r="AR19" s="64">
        <f>12-(COUNTBLANK(B19:AQ19)-30)</f>
        <v>12</v>
      </c>
      <c r="AS19" s="23">
        <f>COUNTIF(B19:AQ19,5)</f>
        <v>4</v>
      </c>
      <c r="AT19" s="68">
        <f>COUNTIF(B19:AQ19,3)</f>
        <v>1</v>
      </c>
      <c r="AU19" s="23">
        <f>AR19-AS19-AT19</f>
        <v>7</v>
      </c>
      <c r="AV19" s="64">
        <f>SUM(B18:AQ18)</f>
        <v>390</v>
      </c>
      <c r="AW19" s="68">
        <f>SUM(B20:AQ20)</f>
        <v>380</v>
      </c>
      <c r="AX19" s="23">
        <f>AV19-AW19</f>
        <v>10</v>
      </c>
      <c r="AY19" s="78">
        <f>AV19/AW19</f>
        <v>1.0263157894736843</v>
      </c>
      <c r="AZ19" s="51"/>
      <c r="BA19" s="85">
        <f>SUM(B19:AQ19)+AZ19</f>
        <v>29</v>
      </c>
      <c r="BB19" s="24">
        <f>RANK(BA19,$BA$3:$BA$23,0)</f>
        <v>4</v>
      </c>
    </row>
    <row r="20" spans="1:54" ht="24.95" customHeight="1">
      <c r="A20" s="100"/>
      <c r="B20" s="31"/>
      <c r="C20" s="30"/>
      <c r="D20" s="58">
        <v>37</v>
      </c>
      <c r="E20" s="29"/>
      <c r="F20" s="30"/>
      <c r="G20" s="58">
        <v>25</v>
      </c>
      <c r="H20" s="29"/>
      <c r="I20" s="30"/>
      <c r="J20" s="58">
        <v>44</v>
      </c>
      <c r="K20" s="29"/>
      <c r="L20" s="30"/>
      <c r="M20" s="58">
        <v>4</v>
      </c>
      <c r="N20" s="29"/>
      <c r="O20" s="30"/>
      <c r="P20" s="58">
        <v>40</v>
      </c>
      <c r="Q20" s="41"/>
      <c r="R20" s="41"/>
      <c r="S20" s="42"/>
      <c r="T20" s="30"/>
      <c r="U20" s="30"/>
      <c r="V20" s="58">
        <v>34</v>
      </c>
      <c r="W20" s="31"/>
      <c r="X20" s="30"/>
      <c r="Y20" s="58">
        <v>35</v>
      </c>
      <c r="Z20" s="29"/>
      <c r="AA20" s="30"/>
      <c r="AB20" s="58">
        <v>24</v>
      </c>
      <c r="AC20" s="29"/>
      <c r="AD20" s="30"/>
      <c r="AE20" s="58">
        <v>34</v>
      </c>
      <c r="AF20" s="29"/>
      <c r="AG20" s="30"/>
      <c r="AH20" s="58"/>
      <c r="AI20" s="29"/>
      <c r="AJ20" s="30"/>
      <c r="AK20" s="58">
        <v>50</v>
      </c>
      <c r="AL20" s="41"/>
      <c r="AM20" s="41"/>
      <c r="AN20" s="42"/>
      <c r="AO20" s="29"/>
      <c r="AP20" s="30"/>
      <c r="AQ20" s="53">
        <v>53</v>
      </c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97" t="s">
        <v>5</v>
      </c>
      <c r="B21" s="89">
        <v>36</v>
      </c>
      <c r="D21" s="33"/>
      <c r="E21" s="55">
        <v>43</v>
      </c>
      <c r="G21" s="33"/>
      <c r="H21" s="55">
        <v>27</v>
      </c>
      <c r="J21" s="33"/>
      <c r="K21" s="55">
        <v>37</v>
      </c>
      <c r="M21" s="33"/>
      <c r="N21" s="55">
        <v>29</v>
      </c>
      <c r="P21" s="33"/>
      <c r="Q21" s="55">
        <v>34</v>
      </c>
      <c r="S21" s="33"/>
      <c r="T21" s="37"/>
      <c r="U21" s="37"/>
      <c r="V21" s="43"/>
      <c r="W21" s="89" t="s">
        <v>73</v>
      </c>
      <c r="Y21" s="33"/>
      <c r="Z21" s="55">
        <v>51</v>
      </c>
      <c r="AB21" s="33"/>
      <c r="AC21" s="55">
        <v>39</v>
      </c>
      <c r="AE21" s="33"/>
      <c r="AF21" s="55"/>
      <c r="AH21" s="33"/>
      <c r="AI21" s="55">
        <v>32</v>
      </c>
      <c r="AK21" s="33"/>
      <c r="AL21" s="55">
        <v>53</v>
      </c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97"/>
      <c r="B22" s="25"/>
      <c r="C22" s="22">
        <f t="shared" ref="C22" si="60">IF(ISBLANK(B21),"",IF(B21="W",5,IF(B21="L",0,IF(B21&gt;D23,5,IF(B21=D23,3,IF(B21&gt;D23-4,2,IF(B21&gt;=D23/2,1,0)))))))</f>
        <v>5</v>
      </c>
      <c r="D22" s="23"/>
      <c r="E22" s="21"/>
      <c r="F22" s="22">
        <f t="shared" ref="F22" si="61">IF(ISBLANK(E21),"",IF(E21="W",5,IF(E21="L",0,IF(E21&gt;G23,5,IF(E21=G23,3,IF(E21&gt;G23-4,2,IF(E21&gt;=G23/2,1,0)))))))</f>
        <v>5</v>
      </c>
      <c r="G22" s="23"/>
      <c r="H22" s="21"/>
      <c r="I22" s="22">
        <f t="shared" ref="I22" si="62">IF(ISBLANK(H21),"",IF(H21="W",5,IF(H21="L",0,IF(H21&gt;J23,5,IF(H21=J23,3,IF(H21&gt;J23-4,2,IF(H21&gt;=J23/2,1,0)))))))</f>
        <v>3</v>
      </c>
      <c r="J22" s="23"/>
      <c r="K22" s="21"/>
      <c r="L22" s="22">
        <f t="shared" ref="L22" si="63">IF(ISBLANK(K21),"",IF(K21="W",5,IF(K21="L",0,IF(K21&gt;M23,5,IF(K21=M23,3,IF(K21&gt;M23-4,2,IF(K21&gt;=M23/2,1,0)))))))</f>
        <v>5</v>
      </c>
      <c r="M22" s="23"/>
      <c r="N22" s="21"/>
      <c r="O22" s="22">
        <f t="shared" ref="O22" si="64">IF(ISBLANK(N21),"",IF(N21="W",5,IF(N21="L",0,IF(N21&gt;P23,5,IF(N21=P23,3,IF(N21&gt;P23-4,2,IF(N21&gt;=P23/2,1,0)))))))</f>
        <v>5</v>
      </c>
      <c r="P22" s="23"/>
      <c r="Q22" s="21"/>
      <c r="R22" s="22">
        <f t="shared" ref="R22" si="65">IF(ISBLANK(Q21),"",IF(Q21="W",5,IF(Q21="L",0,IF(Q21&gt;S23,5,IF(Q21=S23,3,IF(Q21&gt;S23-4,2,IF(Q21&gt;=S23/2,1,0)))))))</f>
        <v>5</v>
      </c>
      <c r="S22" s="23"/>
      <c r="T22" s="39"/>
      <c r="U22" s="39"/>
      <c r="V22" s="44"/>
      <c r="W22" s="25"/>
      <c r="X22" s="22">
        <f t="shared" ref="X22" si="66">IF(ISBLANK(W21),"",IF(W21="W",5,IF(W21="L",0,IF(W21&gt;Y23,5,IF(W21=Y23,3,IF(W21&gt;Y23-4,2,IF(W21&gt;=Y23/2,1,0)))))))</f>
        <v>5</v>
      </c>
      <c r="Y22" s="23"/>
      <c r="Z22" s="21"/>
      <c r="AA22" s="22">
        <f t="shared" ref="AA22" si="67">IF(ISBLANK(Z21),"",IF(Z21="W",5,IF(Z21="L",0,IF(Z21&gt;AB23,5,IF(Z21=AB23,3,IF(Z21&gt;AB23-4,2,IF(Z21&gt;=AB23/2,1,0)))))))</f>
        <v>5</v>
      </c>
      <c r="AB22" s="23"/>
      <c r="AC22" s="21"/>
      <c r="AD22" s="22">
        <f t="shared" ref="AD22" si="68">IF(ISBLANK(AC21),"",IF(AC21="W",5,IF(AC21="L",0,IF(AC21&gt;AE23,5,IF(AC21=AE23,3,IF(AC21&gt;AE23-4,2,IF(AC21&gt;=AE23/2,1,0)))))))</f>
        <v>5</v>
      </c>
      <c r="AE22" s="23"/>
      <c r="AF22" s="21"/>
      <c r="AG22" s="22" t="s">
        <v>75</v>
      </c>
      <c r="AH22" s="23"/>
      <c r="AI22" s="21"/>
      <c r="AJ22" s="22">
        <f t="shared" ref="AJ22" si="69">IF(ISBLANK(AI21),"",IF(AI21="W",5,IF(AI21="L",0,IF(AI21&gt;AK23,5,IF(AI21=AK23,3,IF(AI21&gt;AK23-4,2,IF(AI21&gt;=AK23/2,1,0)))))))</f>
        <v>3</v>
      </c>
      <c r="AK22" s="23"/>
      <c r="AL22" s="21"/>
      <c r="AM22" s="22">
        <f t="shared" ref="AM22" si="70">IF(ISBLANK(AL21),"",IF(AL21="W",5,IF(AL21="L",0,IF(AL21&gt;AN23,5,IF(AL21=AN23,3,IF(AL21&gt;AN23-4,2,IF(AL21&gt;=AN23/2,1,0)))))))</f>
        <v>5</v>
      </c>
      <c r="AN22" s="23"/>
      <c r="AO22" s="39"/>
      <c r="AP22" s="39"/>
      <c r="AQ22" s="44"/>
      <c r="AR22" s="64">
        <f>12-(COUNTBLANK(B22:AQ22)-30)</f>
        <v>12</v>
      </c>
      <c r="AS22" s="23">
        <f>COUNTIF(B22:AQ22,5)</f>
        <v>9</v>
      </c>
      <c r="AT22" s="68">
        <f>COUNTIF(B22:AQ22,3)</f>
        <v>2</v>
      </c>
      <c r="AU22" s="23">
        <f>AR22-AS22-AT22</f>
        <v>1</v>
      </c>
      <c r="AV22" s="64">
        <f>SUM(B21:AQ21)</f>
        <v>381</v>
      </c>
      <c r="AW22" s="68">
        <f>SUM(B23:AQ23)</f>
        <v>215</v>
      </c>
      <c r="AX22" s="23">
        <f>AV22-AW22</f>
        <v>166</v>
      </c>
      <c r="AY22" s="78">
        <f>AV22/AW22</f>
        <v>1.7720930232558139</v>
      </c>
      <c r="AZ22" s="51"/>
      <c r="BA22" s="85">
        <f>SUM(B22:AQ22)+AZ22</f>
        <v>51</v>
      </c>
      <c r="BB22" s="24">
        <f>RANK(BA22,$BA$3:$BA$23,0)</f>
        <v>1</v>
      </c>
    </row>
    <row r="23" spans="1:54" ht="24.95" customHeight="1" thickBot="1">
      <c r="A23" s="98"/>
      <c r="B23" s="45"/>
      <c r="C23" s="46"/>
      <c r="D23" s="60">
        <v>17</v>
      </c>
      <c r="E23" s="47"/>
      <c r="F23" s="46"/>
      <c r="G23" s="60">
        <v>19</v>
      </c>
      <c r="H23" s="47"/>
      <c r="I23" s="46"/>
      <c r="J23" s="60">
        <v>27</v>
      </c>
      <c r="K23" s="47"/>
      <c r="L23" s="46"/>
      <c r="M23" s="60">
        <v>5</v>
      </c>
      <c r="N23" s="47"/>
      <c r="O23" s="46"/>
      <c r="P23" s="60">
        <v>28</v>
      </c>
      <c r="Q23" s="47"/>
      <c r="R23" s="46"/>
      <c r="S23" s="60">
        <v>26</v>
      </c>
      <c r="T23" s="48"/>
      <c r="U23" s="48"/>
      <c r="V23" s="49"/>
      <c r="W23" s="45"/>
      <c r="X23" s="46"/>
      <c r="Y23" s="60" t="s">
        <v>72</v>
      </c>
      <c r="Z23" s="47"/>
      <c r="AA23" s="46"/>
      <c r="AB23" s="60">
        <v>27</v>
      </c>
      <c r="AC23" s="47"/>
      <c r="AD23" s="46"/>
      <c r="AE23" s="60">
        <v>8</v>
      </c>
      <c r="AF23" s="47"/>
      <c r="AG23" s="46"/>
      <c r="AH23" s="60"/>
      <c r="AI23" s="47"/>
      <c r="AJ23" s="46"/>
      <c r="AK23" s="60">
        <v>32</v>
      </c>
      <c r="AL23" s="47"/>
      <c r="AM23" s="46"/>
      <c r="AN23" s="60">
        <v>26</v>
      </c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39</v>
      </c>
      <c r="AS25" s="76">
        <f>SUM(AS3:AS23)</f>
        <v>33</v>
      </c>
      <c r="AT25" s="76"/>
      <c r="AU25" s="76">
        <f>SUM(AU3:AU23)</f>
        <v>45</v>
      </c>
      <c r="AV25" s="76">
        <f>SUM(AV3:AV23)</f>
        <v>2088</v>
      </c>
      <c r="AW25" s="76">
        <f>SUM(AW3:AW23)</f>
        <v>2088</v>
      </c>
    </row>
  </sheetData>
  <mergeCells count="7">
    <mergeCell ref="A21:A23"/>
    <mergeCell ref="A18:A20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3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A47E3-B83E-FA44-927E-A492616AEB68}">
  <sheetPr>
    <pageSetUpPr fitToPage="1"/>
  </sheetPr>
  <dimension ref="A1:BB25"/>
  <sheetViews>
    <sheetView zoomScale="58" zoomScaleNormal="58" workbookViewId="0">
      <pane xSplit="1" ySplit="2" topLeftCell="AR3" activePane="bottomRight" state="frozen"/>
      <selection pane="topRight" activeCell="B1" sqref="B1"/>
      <selection pane="bottomLeft" activeCell="A3" sqref="A3"/>
      <selection pane="bottomRight" activeCell="BB10" sqref="BB10"/>
    </sheetView>
  </sheetViews>
  <sheetFormatPr defaultColWidth="10.85546875" defaultRowHeight="18" outlineLevelCol="1"/>
  <cols>
    <col min="1" max="1" width="16.1406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41</v>
      </c>
      <c r="B2" s="5"/>
      <c r="C2" s="6" t="str">
        <f>A3</f>
        <v>CFX Kestrels</v>
      </c>
      <c r="D2" s="7"/>
      <c r="E2" s="8"/>
      <c r="F2" s="6" t="str">
        <f>A6</f>
        <v>CFX Ravens</v>
      </c>
      <c r="G2" s="7"/>
      <c r="H2" s="8"/>
      <c r="I2" s="6" t="str">
        <f>A9</f>
        <v>Langton Aquarius</v>
      </c>
      <c r="J2" s="7"/>
      <c r="K2" s="8"/>
      <c r="L2" s="6" t="str">
        <f>A12</f>
        <v>Langton Capricorn</v>
      </c>
      <c r="M2" s="7"/>
      <c r="N2" s="8"/>
      <c r="O2" s="6" t="str">
        <f>A15</f>
        <v>Langton Gemini</v>
      </c>
      <c r="P2" s="7"/>
      <c r="Q2" s="8"/>
      <c r="R2" s="6" t="str">
        <f>A18</f>
        <v>Otford Rattlesnakes</v>
      </c>
      <c r="S2" s="7"/>
      <c r="T2" s="10"/>
      <c r="U2" s="6" t="str">
        <f>A21</f>
        <v>Wealden Sage</v>
      </c>
      <c r="V2" s="9"/>
      <c r="W2" s="5"/>
      <c r="X2" s="6" t="str">
        <f>A3</f>
        <v>CFX Kestrels</v>
      </c>
      <c r="Y2" s="7"/>
      <c r="Z2" s="8"/>
      <c r="AA2" s="6" t="str">
        <f>A6</f>
        <v>CFX Ravens</v>
      </c>
      <c r="AB2" s="7"/>
      <c r="AC2" s="8"/>
      <c r="AD2" s="6" t="str">
        <f>A9</f>
        <v>Langton Aquarius</v>
      </c>
      <c r="AE2" s="7"/>
      <c r="AF2" s="8"/>
      <c r="AG2" s="6" t="str">
        <f>A12</f>
        <v>Langton Capricorn</v>
      </c>
      <c r="AH2" s="7"/>
      <c r="AI2" s="8"/>
      <c r="AJ2" s="6" t="str">
        <f>A15</f>
        <v>Langton Gemini</v>
      </c>
      <c r="AK2" s="7"/>
      <c r="AL2" s="8"/>
      <c r="AM2" s="6" t="s">
        <v>78</v>
      </c>
      <c r="AN2" s="7"/>
      <c r="AO2" s="8"/>
      <c r="AP2" s="6" t="str">
        <f>A21</f>
        <v>Wealden Sage</v>
      </c>
      <c r="AQ2" s="9"/>
      <c r="AR2" s="74" t="s">
        <v>35</v>
      </c>
      <c r="AS2" s="7" t="s">
        <v>36</v>
      </c>
      <c r="AT2" s="75" t="s">
        <v>37</v>
      </c>
      <c r="AU2" s="7" t="s">
        <v>38</v>
      </c>
      <c r="AV2" s="74" t="s">
        <v>28</v>
      </c>
      <c r="AW2" s="75" t="s">
        <v>29</v>
      </c>
      <c r="AX2" s="7" t="s">
        <v>30</v>
      </c>
      <c r="AY2" s="9" t="s">
        <v>31</v>
      </c>
      <c r="AZ2" s="5" t="s">
        <v>34</v>
      </c>
      <c r="BA2" s="83" t="s">
        <v>2</v>
      </c>
      <c r="BB2" s="9" t="s">
        <v>32</v>
      </c>
    </row>
    <row r="3" spans="1:54" ht="24.95" customHeight="1">
      <c r="A3" s="99" t="s">
        <v>58</v>
      </c>
      <c r="B3" s="12"/>
      <c r="C3" s="13"/>
      <c r="D3" s="14"/>
      <c r="E3" s="52">
        <v>21</v>
      </c>
      <c r="F3" s="15"/>
      <c r="G3" s="15"/>
      <c r="H3" s="56">
        <v>15</v>
      </c>
      <c r="I3" s="16"/>
      <c r="J3" s="57"/>
      <c r="K3" s="56">
        <v>18</v>
      </c>
      <c r="L3" s="16"/>
      <c r="M3" s="57"/>
      <c r="N3" s="56">
        <v>23</v>
      </c>
      <c r="O3" s="16"/>
      <c r="P3" s="57"/>
      <c r="Q3" s="56">
        <v>13</v>
      </c>
      <c r="R3" s="16"/>
      <c r="S3" s="57"/>
      <c r="T3" s="94">
        <v>42</v>
      </c>
      <c r="U3" s="16"/>
      <c r="V3" s="17"/>
      <c r="W3" s="71"/>
      <c r="X3" s="34"/>
      <c r="Y3" s="35"/>
      <c r="Z3" s="55">
        <v>25</v>
      </c>
      <c r="AC3" s="55">
        <v>21</v>
      </c>
      <c r="AE3" s="33"/>
      <c r="AF3" s="55">
        <v>21</v>
      </c>
      <c r="AH3" s="33"/>
      <c r="AI3" s="55">
        <v>31</v>
      </c>
      <c r="AK3" s="33"/>
      <c r="AL3" s="55">
        <v>31</v>
      </c>
      <c r="AN3" s="33"/>
      <c r="AO3" s="55">
        <v>21</v>
      </c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97"/>
      <c r="B4" s="18"/>
      <c r="C4" s="19"/>
      <c r="D4" s="20"/>
      <c r="E4" s="21"/>
      <c r="F4" s="22">
        <f t="shared" ref="F4" si="0">IF(ISBLANK(E3),"",IF(E3="W",5,IF(E3="L",0,IF(E3&gt;G5,5,IF(E3=G5,3,IF(E3&gt;G5-4,2,IF(E3&gt;=G5/2,1,0)))))))</f>
        <v>1</v>
      </c>
      <c r="G4" s="22"/>
      <c r="H4" s="21"/>
      <c r="I4" s="22">
        <f t="shared" ref="I4" si="1">IF(ISBLANK(H3),"",IF(H3="W",5,IF(H3="L",0,IF(H3&gt;J5,5,IF(H3=J5,3,IF(H3&gt;J5-4,2,IF(H3&gt;=J5/2,1,0)))))))</f>
        <v>1</v>
      </c>
      <c r="J4" s="23"/>
      <c r="K4" s="21"/>
      <c r="L4" s="22">
        <f t="shared" ref="L4" si="2">IF(ISBLANK(K3),"",IF(K3="W",5,IF(K3="L",0,IF(K3&gt;M5,5,IF(K3=M5,3,IF(K3&gt;M5-4,2,IF(K3&gt;=M5/2,1,0)))))))</f>
        <v>1</v>
      </c>
      <c r="M4" s="23"/>
      <c r="N4" s="21"/>
      <c r="O4" s="22">
        <f t="shared" ref="O4" si="3">IF(ISBLANK(N3),"",IF(N3="W",5,IF(N3="L",0,IF(N3&gt;P5,5,IF(N3=P5,3,IF(N3&gt;P5-4,2,IF(N3&gt;=P5/2,1,0)))))))</f>
        <v>3</v>
      </c>
      <c r="P4" s="23"/>
      <c r="Q4" s="21"/>
      <c r="R4" s="22">
        <f t="shared" ref="R4" si="4">IF(ISBLANK(Q3),"",IF(Q3="W",5,IF(Q3="L",0,IF(Q3&gt;S5,5,IF(Q3=S5,3,IF(Q3&gt;S5-4,2,IF(Q3&gt;=S5/2,1,0)))))))</f>
        <v>1</v>
      </c>
      <c r="S4" s="23"/>
      <c r="T4" s="22"/>
      <c r="U4" s="22">
        <f t="shared" ref="U4" si="5">IF(ISBLANK(T3),"",IF(T3="W",5,IF(T3="L",0,IF(T3&gt;V5,5,IF(T3=V5,3,IF(T3&gt;V5-4,2,IF(T3&gt;=V5/2,1,0)))))))</f>
        <v>5</v>
      </c>
      <c r="V4" s="24"/>
      <c r="W4" s="18"/>
      <c r="X4" s="19"/>
      <c r="Y4" s="20"/>
      <c r="Z4" s="21"/>
      <c r="AA4" s="22">
        <f t="shared" ref="AA4" si="6">IF(ISBLANK(Z3),"",IF(Z3="W",5,IF(Z3="L",0,IF(Z3&gt;AB5,5,IF(Z3=AB5,3,IF(Z3&gt;AB5-4,2,IF(Z3&gt;=AB5/2,1,0)))))))</f>
        <v>3</v>
      </c>
      <c r="AB4" s="22"/>
      <c r="AC4" s="21"/>
      <c r="AD4" s="22">
        <f t="shared" ref="AD4" si="7">IF(ISBLANK(AC3),"",IF(AC3="W",5,IF(AC3="L",0,IF(AC3&gt;AE5,5,IF(AC3=AE5,3,IF(AC3&gt;AE5-4,2,IF(AC3&gt;=AE5/2,1,0)))))))</f>
        <v>5</v>
      </c>
      <c r="AE4" s="23"/>
      <c r="AF4" s="21"/>
      <c r="AG4" s="22">
        <f t="shared" ref="AG4" si="8">IF(ISBLANK(AF3),"",IF(AF3="W",5,IF(AF3="L",0,IF(AF3&gt;AH5,5,IF(AF3=AH5,3,IF(AF3&gt;AH5-4,2,IF(AF3&gt;=AH5/2,1,0)))))))</f>
        <v>1</v>
      </c>
      <c r="AH4" s="23"/>
      <c r="AI4" s="21"/>
      <c r="AJ4" s="22">
        <f t="shared" ref="AJ4" si="9">IF(ISBLANK(AI3),"",IF(AI3="W",5,IF(AI3="L",0,IF(AI3&gt;AK5,5,IF(AI3=AK5,3,IF(AI3&gt;AK5-4,2,IF(AI3&gt;=AK5/2,1,0)))))))</f>
        <v>5</v>
      </c>
      <c r="AK4" s="23"/>
      <c r="AL4" s="21"/>
      <c r="AM4" s="22">
        <f t="shared" ref="AM4" si="10">IF(ISBLANK(AL3),"",IF(AL3="W",5,IF(AL3="L",0,IF(AL3&gt;AN5,5,IF(AL3=AN5,3,IF(AL3&gt;AN5-4,2,IF(AL3&gt;=AN5/2,1,0)))))))</f>
        <v>5</v>
      </c>
      <c r="AN4" s="23"/>
      <c r="AO4" s="21"/>
      <c r="AP4" s="22">
        <f>IF(ISBLANK(AO3),"",IF(AO3="W",5,IF(AO3="L",0,IF(AO3&gt;AQ5,5,IF(AO3=AQ5,3,IF(AO3&gt;AQ5-4,2,IF(AO3&gt;=AQ5/2,1,0)))))))</f>
        <v>1</v>
      </c>
      <c r="AQ4" s="24"/>
      <c r="AR4" s="64">
        <f>12-(COUNTBLANK(B4:AQ4)-30)</f>
        <v>12</v>
      </c>
      <c r="AS4" s="23">
        <f>COUNTIF(B4:AQ4,5)</f>
        <v>4</v>
      </c>
      <c r="AT4" s="68">
        <f>COUNTIF(B4:AQ4,3)</f>
        <v>2</v>
      </c>
      <c r="AU4" s="23">
        <f>AR4-AS4-AT4</f>
        <v>6</v>
      </c>
      <c r="AV4" s="64">
        <f>SUM(B3:AQ3)</f>
        <v>282</v>
      </c>
      <c r="AW4" s="68">
        <f>SUM(B5:AQ5)</f>
        <v>306</v>
      </c>
      <c r="AX4" s="23">
        <f>AV4-AW4</f>
        <v>-24</v>
      </c>
      <c r="AY4" s="78">
        <f>AV4/AW4</f>
        <v>0.92156862745098034</v>
      </c>
      <c r="AZ4" s="51"/>
      <c r="BA4" s="85">
        <f>SUM(B4:AQ4)+AZ4</f>
        <v>32</v>
      </c>
      <c r="BB4" s="24">
        <f>RANK(BA4,$BA$3:$BA$23,0)</f>
        <v>4</v>
      </c>
    </row>
    <row r="5" spans="1:54" ht="24.95" customHeight="1">
      <c r="A5" s="100"/>
      <c r="B5" s="26"/>
      <c r="C5" s="27"/>
      <c r="D5" s="28"/>
      <c r="E5" s="29"/>
      <c r="F5" s="30"/>
      <c r="G5" s="54">
        <v>31</v>
      </c>
      <c r="H5" s="29"/>
      <c r="I5" s="30"/>
      <c r="J5" s="58">
        <v>30</v>
      </c>
      <c r="K5" s="29"/>
      <c r="L5" s="30"/>
      <c r="M5" s="58">
        <v>22</v>
      </c>
      <c r="N5" s="29"/>
      <c r="O5" s="30"/>
      <c r="P5" s="58">
        <v>23</v>
      </c>
      <c r="Q5" s="29"/>
      <c r="R5" s="30"/>
      <c r="S5" s="58">
        <v>20</v>
      </c>
      <c r="T5" s="30"/>
      <c r="U5" s="30"/>
      <c r="V5" s="53">
        <v>30</v>
      </c>
      <c r="W5" s="26"/>
      <c r="X5" s="27"/>
      <c r="Y5" s="28"/>
      <c r="Z5" s="29"/>
      <c r="AA5" s="30"/>
      <c r="AB5" s="54">
        <v>25</v>
      </c>
      <c r="AC5" s="29"/>
      <c r="AD5" s="30"/>
      <c r="AE5" s="58">
        <v>15</v>
      </c>
      <c r="AF5" s="29"/>
      <c r="AG5" s="30"/>
      <c r="AH5" s="58">
        <v>40</v>
      </c>
      <c r="AI5" s="29"/>
      <c r="AJ5" s="30"/>
      <c r="AK5" s="58">
        <v>25</v>
      </c>
      <c r="AL5" s="29"/>
      <c r="AM5" s="30"/>
      <c r="AN5" s="58">
        <v>17</v>
      </c>
      <c r="AO5" s="29"/>
      <c r="AP5" s="30"/>
      <c r="AQ5" s="53">
        <v>28</v>
      </c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01" t="s">
        <v>19</v>
      </c>
      <c r="B6" s="59">
        <v>31</v>
      </c>
      <c r="C6" s="16"/>
      <c r="D6" s="57"/>
      <c r="E6" s="34"/>
      <c r="F6" s="34"/>
      <c r="G6" s="35"/>
      <c r="H6" s="55">
        <v>17</v>
      </c>
      <c r="K6" s="56">
        <v>15</v>
      </c>
      <c r="L6" s="16"/>
      <c r="M6" s="57"/>
      <c r="N6" s="56">
        <v>23</v>
      </c>
      <c r="O6" s="16"/>
      <c r="P6" s="57"/>
      <c r="Q6" s="56">
        <v>22</v>
      </c>
      <c r="R6" s="16"/>
      <c r="S6" s="57"/>
      <c r="T6" s="94">
        <v>20</v>
      </c>
      <c r="U6" s="16"/>
      <c r="V6" s="17"/>
      <c r="W6" s="59">
        <v>25</v>
      </c>
      <c r="X6" s="16"/>
      <c r="Y6" s="57"/>
      <c r="Z6" s="34"/>
      <c r="AA6" s="34"/>
      <c r="AB6" s="35"/>
      <c r="AC6" s="55">
        <v>25</v>
      </c>
      <c r="AF6" s="56">
        <v>16</v>
      </c>
      <c r="AG6" s="16"/>
      <c r="AH6" s="57"/>
      <c r="AI6" s="56">
        <v>22</v>
      </c>
      <c r="AJ6" s="16"/>
      <c r="AK6" s="57"/>
      <c r="AL6" s="56">
        <v>32</v>
      </c>
      <c r="AM6" s="16"/>
      <c r="AN6" s="57"/>
      <c r="AO6" s="56">
        <v>22</v>
      </c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97"/>
      <c r="B7" s="25"/>
      <c r="C7" s="22">
        <f t="shared" ref="C7" si="11">IF(ISBLANK(B6),"",IF(B6="W",5,IF(B6="L",0,IF(B6&gt;D8,5,IF(B6=D8,3,IF(B6&gt;D8-4,2,IF(B6&gt;=D8/2,1,0)))))))</f>
        <v>5</v>
      </c>
      <c r="D7" s="23"/>
      <c r="E7" s="19"/>
      <c r="F7" s="19"/>
      <c r="G7" s="20"/>
      <c r="H7" s="21"/>
      <c r="I7" s="22">
        <f t="shared" ref="I7" si="12">IF(ISBLANK(H6),"",IF(H6="W",5,IF(H6="L",0,IF(H6&gt;J8,5,IF(H6=J8,3,IF(H6&gt;J8-4,2,IF(H6&gt;=J8/2,1,0)))))))</f>
        <v>1</v>
      </c>
      <c r="J7" s="22"/>
      <c r="K7" s="21"/>
      <c r="L7" s="22">
        <f t="shared" ref="L7" si="13">IF(ISBLANK(K6),"",IF(K6="W",5,IF(K6="L",0,IF(K6&gt;M8,5,IF(K6=M8,3,IF(K6&gt;M8-4,2,IF(K6&gt;=M8/2,1,0)))))))</f>
        <v>2</v>
      </c>
      <c r="M7" s="23"/>
      <c r="N7" s="21"/>
      <c r="O7" s="22">
        <f t="shared" ref="O7" si="14">IF(ISBLANK(N6),"",IF(N6="W",5,IF(N6="L",0,IF(N6&gt;P8,5,IF(N6=P8,3,IF(N6&gt;P8-4,2,IF(N6&gt;=P8/2,1,0)))))))</f>
        <v>5</v>
      </c>
      <c r="P7" s="23"/>
      <c r="Q7" s="21"/>
      <c r="R7" s="22">
        <f t="shared" ref="R7" si="15">IF(ISBLANK(Q6),"",IF(Q6="W",5,IF(Q6="L",0,IF(Q6&gt;S8,5,IF(Q6=S8,3,IF(Q6&gt;S8-4,2,IF(Q6&gt;=S8/2,1,0)))))))</f>
        <v>5</v>
      </c>
      <c r="S7" s="23"/>
      <c r="T7" s="22"/>
      <c r="U7" s="22">
        <f t="shared" ref="U7" si="16">IF(ISBLANK(T6),"",IF(T6="W",5,IF(T6="L",0,IF(T6&gt;V8,5,IF(T6=V8,3,IF(T6&gt;V8-4,2,IF(T6&gt;=V8/2,1,0)))))))</f>
        <v>5</v>
      </c>
      <c r="V7" s="24"/>
      <c r="W7" s="25"/>
      <c r="X7" s="22">
        <f t="shared" ref="X7" si="17">IF(ISBLANK(W6),"",IF(W6="W",5,IF(W6="L",0,IF(W6&gt;Y8,5,IF(W6=Y8,3,IF(W6&gt;Y8-4,2,IF(W6&gt;=Y8/2,1,0)))))))</f>
        <v>3</v>
      </c>
      <c r="Y7" s="23"/>
      <c r="Z7" s="19"/>
      <c r="AA7" s="19"/>
      <c r="AB7" s="20"/>
      <c r="AC7" s="21"/>
      <c r="AD7" s="22">
        <f t="shared" ref="AD7" si="18">IF(ISBLANK(AC6),"",IF(AC6="W",5,IF(AC6="L",0,IF(AC6&gt;AE8,5,IF(AC6=AE8,3,IF(AC6&gt;AE8-4,2,IF(AC6&gt;=AE8/2,1,0)))))))</f>
        <v>1</v>
      </c>
      <c r="AE7" s="22"/>
      <c r="AF7" s="21"/>
      <c r="AG7" s="22">
        <f t="shared" ref="AG7" si="19">IF(ISBLANK(AF6),"",IF(AF6="W",5,IF(AF6="L",0,IF(AF6&gt;AH8,5,IF(AF6=AH8,3,IF(AF6&gt;AH8-4,2,IF(AF6&gt;=AH8/2,1,0)))))))</f>
        <v>1</v>
      </c>
      <c r="AH7" s="23"/>
      <c r="AI7" s="21"/>
      <c r="AJ7" s="22">
        <f t="shared" ref="AJ7" si="20">IF(ISBLANK(AI6),"",IF(AI6="W",5,IF(AI6="L",0,IF(AI6&gt;AK8,5,IF(AI6=AK8,3,IF(AI6&gt;AK8-4,2,IF(AI6&gt;=AK8/2,1,0)))))))</f>
        <v>2</v>
      </c>
      <c r="AK7" s="23"/>
      <c r="AL7" s="21"/>
      <c r="AM7" s="22">
        <f t="shared" ref="AM7" si="21">IF(ISBLANK(AL6),"",IF(AL6="W",5,IF(AL6="L",0,IF(AL6&gt;AN8,5,IF(AL6=AN8,3,IF(AL6&gt;AN8-4,2,IF(AL6&gt;=AN8/2,1,0)))))))</f>
        <v>5</v>
      </c>
      <c r="AN7" s="23"/>
      <c r="AO7" s="21"/>
      <c r="AP7" s="22">
        <f t="shared" ref="AP7" si="22">IF(ISBLANK(AO6),"",IF(AO6="W",5,IF(AO6="L",0,IF(AO6&gt;AQ8,5,IF(AO6=AQ8,3,IF(AO6&gt;AQ8-4,2,IF(AO6&gt;=AQ8/2,1,0)))))))</f>
        <v>5</v>
      </c>
      <c r="AQ7" s="24"/>
      <c r="AR7" s="64">
        <f>12-(COUNTBLANK(B7:AQ7)-30)</f>
        <v>12</v>
      </c>
      <c r="AS7" s="23">
        <f>COUNTIF(B7:AQ7,5)</f>
        <v>6</v>
      </c>
      <c r="AT7" s="68">
        <f>COUNTIF(B7:AQ7,3)</f>
        <v>1</v>
      </c>
      <c r="AU7" s="23">
        <f>AR7-AS7-AT7</f>
        <v>5</v>
      </c>
      <c r="AV7" s="64">
        <f>SUM(B6:AQ6)</f>
        <v>270</v>
      </c>
      <c r="AW7" s="68">
        <f>SUM(B8:AQ8)</f>
        <v>254</v>
      </c>
      <c r="AX7" s="23">
        <f>AV7-AW7</f>
        <v>16</v>
      </c>
      <c r="AY7" s="78">
        <f>AV7/AW7</f>
        <v>1.0629921259842521</v>
      </c>
      <c r="AZ7" s="51"/>
      <c r="BA7" s="85">
        <f>SUM(B7:AQ7)+AZ7</f>
        <v>40</v>
      </c>
      <c r="BB7" s="24">
        <f>RANK(BA7,$BA$3:$BA$23,0)</f>
        <v>3</v>
      </c>
    </row>
    <row r="8" spans="1:54" ht="24.95" customHeight="1">
      <c r="A8" s="100"/>
      <c r="B8" s="31"/>
      <c r="C8" s="30"/>
      <c r="D8" s="58">
        <v>21</v>
      </c>
      <c r="E8" s="27"/>
      <c r="F8" s="27"/>
      <c r="G8" s="28"/>
      <c r="H8" s="29"/>
      <c r="I8" s="30"/>
      <c r="J8" s="54">
        <v>22</v>
      </c>
      <c r="K8" s="29"/>
      <c r="L8" s="30"/>
      <c r="M8" s="58">
        <v>16</v>
      </c>
      <c r="N8" s="29"/>
      <c r="O8" s="30"/>
      <c r="P8" s="58">
        <v>16</v>
      </c>
      <c r="Q8" s="29"/>
      <c r="R8" s="30"/>
      <c r="S8" s="58">
        <v>11</v>
      </c>
      <c r="T8" s="30"/>
      <c r="U8" s="30"/>
      <c r="V8" s="53">
        <v>13</v>
      </c>
      <c r="W8" s="31"/>
      <c r="X8" s="30"/>
      <c r="Y8" s="58">
        <v>25</v>
      </c>
      <c r="Z8" s="27"/>
      <c r="AA8" s="27"/>
      <c r="AB8" s="28"/>
      <c r="AC8" s="29"/>
      <c r="AD8" s="30"/>
      <c r="AE8" s="54">
        <v>31</v>
      </c>
      <c r="AF8" s="29"/>
      <c r="AG8" s="30"/>
      <c r="AH8" s="58">
        <v>26</v>
      </c>
      <c r="AI8" s="29"/>
      <c r="AJ8" s="30"/>
      <c r="AK8" s="58">
        <v>25</v>
      </c>
      <c r="AL8" s="29"/>
      <c r="AM8" s="30"/>
      <c r="AN8" s="58">
        <v>29</v>
      </c>
      <c r="AO8" s="29"/>
      <c r="AP8" s="30"/>
      <c r="AQ8" s="53">
        <v>19</v>
      </c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01" t="s">
        <v>12</v>
      </c>
      <c r="B9" s="59">
        <v>30</v>
      </c>
      <c r="C9" s="16"/>
      <c r="D9" s="57"/>
      <c r="E9" s="56">
        <v>22</v>
      </c>
      <c r="F9" s="16"/>
      <c r="G9" s="57"/>
      <c r="H9" s="37"/>
      <c r="I9" s="37"/>
      <c r="J9" s="38"/>
      <c r="K9" s="56">
        <v>24</v>
      </c>
      <c r="L9" s="16"/>
      <c r="M9" s="57"/>
      <c r="N9" s="56">
        <v>30</v>
      </c>
      <c r="O9" s="16"/>
      <c r="P9" s="57"/>
      <c r="Q9" s="56" t="s">
        <v>73</v>
      </c>
      <c r="R9" s="16"/>
      <c r="S9" s="57"/>
      <c r="T9" s="94">
        <v>29</v>
      </c>
      <c r="U9" s="16"/>
      <c r="V9" s="17"/>
      <c r="W9" s="59">
        <v>15</v>
      </c>
      <c r="X9" s="16"/>
      <c r="Y9" s="57"/>
      <c r="Z9" s="56">
        <v>31</v>
      </c>
      <c r="AA9" s="16"/>
      <c r="AB9" s="57"/>
      <c r="AC9" s="37"/>
      <c r="AD9" s="37"/>
      <c r="AE9" s="38"/>
      <c r="AF9" s="56">
        <v>27</v>
      </c>
      <c r="AG9" s="16"/>
      <c r="AH9" s="57"/>
      <c r="AI9" s="56">
        <v>32</v>
      </c>
      <c r="AJ9" s="16"/>
      <c r="AK9" s="57"/>
      <c r="AL9" s="56">
        <v>40</v>
      </c>
      <c r="AM9" s="16"/>
      <c r="AN9" s="57"/>
      <c r="AO9" s="56">
        <v>23</v>
      </c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97"/>
      <c r="B10" s="25"/>
      <c r="C10" s="22">
        <f t="shared" ref="C10" si="23">IF(ISBLANK(B9),"",IF(B9="W",5,IF(B9="L",0,IF(B9&gt;D11,5,IF(B9=D11,3,IF(B9&gt;D11-4,2,IF(B9&gt;=D11/2,1,0)))))))</f>
        <v>5</v>
      </c>
      <c r="D10" s="23"/>
      <c r="E10" s="21"/>
      <c r="F10" s="22">
        <f t="shared" ref="F10" si="24">IF(ISBLANK(E9),"",IF(E9="W",5,IF(E9="L",0,IF(E9&gt;G11,5,IF(E9=G11,3,IF(E9&gt;G11-4,2,IF(E9&gt;=G11/2,1,0)))))))</f>
        <v>5</v>
      </c>
      <c r="G10" s="23"/>
      <c r="H10" s="39"/>
      <c r="I10" s="39"/>
      <c r="J10" s="40"/>
      <c r="K10" s="21"/>
      <c r="L10" s="22">
        <f t="shared" ref="L10" si="25">IF(ISBLANK(K9),"",IF(K9="W",5,IF(K9="L",0,IF(K9&gt;M11,5,IF(K9=M11,3,IF(K9&gt;M11-4,2,IF(K9&gt;=M11/2,1,0)))))))</f>
        <v>5</v>
      </c>
      <c r="M10" s="23"/>
      <c r="N10" s="21"/>
      <c r="O10" s="22">
        <f t="shared" ref="O10" si="26">IF(ISBLANK(N9),"",IF(N9="W",5,IF(N9="L",0,IF(N9&gt;P11,5,IF(N9=P11,3,IF(N9&gt;P11-4,2,IF(N9&gt;=P11/2,1,0)))))))</f>
        <v>5</v>
      </c>
      <c r="P10" s="23"/>
      <c r="Q10" s="21"/>
      <c r="R10" s="22">
        <f t="shared" ref="R10" si="27">IF(ISBLANK(Q9),"",IF(Q9="W",5,IF(Q9="L",0,IF(Q9&gt;S11,5,IF(Q9=S11,3,IF(Q9&gt;S11-4,2,IF(Q9&gt;=S11/2,1,0)))))))</f>
        <v>5</v>
      </c>
      <c r="S10" s="23"/>
      <c r="T10" s="22"/>
      <c r="U10" s="22">
        <f t="shared" ref="U10" si="28">IF(ISBLANK(T9),"",IF(T9="W",5,IF(T9="L",0,IF(T9&gt;V11,5,IF(T9=V11,3,IF(T9&gt;V11-4,2,IF(T9&gt;=V11/2,1,0)))))))</f>
        <v>5</v>
      </c>
      <c r="V10" s="24"/>
      <c r="W10" s="25"/>
      <c r="X10" s="22">
        <f t="shared" ref="X10" si="29">IF(ISBLANK(W9),"",IF(W9="W",5,IF(W9="L",0,IF(W9&gt;Y11,5,IF(W9=Y11,3,IF(W9&gt;Y11-4,2,IF(W9&gt;=Y11/2,1,0)))))))</f>
        <v>1</v>
      </c>
      <c r="Y10" s="23"/>
      <c r="Z10" s="21"/>
      <c r="AA10" s="22">
        <f t="shared" ref="AA10" si="30">IF(ISBLANK(Z9),"",IF(Z9="W",5,IF(Z9="L",0,IF(Z9&gt;AB11,5,IF(Z9=AB11,3,IF(Z9&gt;AB11-4,2,IF(Z9&gt;=AB11/2,1,0)))))))</f>
        <v>5</v>
      </c>
      <c r="AB10" s="23"/>
      <c r="AC10" s="39"/>
      <c r="AD10" s="39"/>
      <c r="AE10" s="40"/>
      <c r="AF10" s="21"/>
      <c r="AG10" s="22">
        <f t="shared" ref="AG10" si="31">IF(ISBLANK(AF9),"",IF(AF9="W",5,IF(AF9="L",0,IF(AF9&gt;AH11,5,IF(AF9=AH11,3,IF(AF9&gt;AH11-4,2,IF(AF9&gt;=AH11/2,1,0)))))))</f>
        <v>5</v>
      </c>
      <c r="AH10" s="23"/>
      <c r="AI10" s="21"/>
      <c r="AJ10" s="22">
        <f t="shared" ref="AJ10" si="32">IF(ISBLANK(AI9),"",IF(AI9="W",5,IF(AI9="L",0,IF(AI9&gt;AK11,5,IF(AI9=AK11,3,IF(AI9&gt;AK11-4,2,IF(AI9&gt;=AK11/2,1,0)))))))</f>
        <v>5</v>
      </c>
      <c r="AK10" s="23"/>
      <c r="AL10" s="21"/>
      <c r="AM10" s="22">
        <f t="shared" ref="AM10" si="33">IF(ISBLANK(AL9),"",IF(AL9="W",5,IF(AL9="L",0,IF(AL9&gt;AN11,5,IF(AL9=AN11,3,IF(AL9&gt;AN11-4,2,IF(AL9&gt;=AN11/2,1,0)))))))</f>
        <v>5</v>
      </c>
      <c r="AN10" s="23"/>
      <c r="AO10" s="21"/>
      <c r="AP10" s="22">
        <f t="shared" ref="AP10" si="34">IF(ISBLANK(AO9),"",IF(AO9="W",5,IF(AO9="L",0,IF(AO9&gt;AQ11,5,IF(AO9=AQ11,3,IF(AO9&gt;AQ11-4,2,IF(AO9&gt;=AQ11/2,1,0)))))))</f>
        <v>2</v>
      </c>
      <c r="AQ10" s="24"/>
      <c r="AR10" s="64">
        <f>12-(COUNTBLANK(B10:AQ10)-30)</f>
        <v>12</v>
      </c>
      <c r="AS10" s="23">
        <f>COUNTIF(B10:AQ10,5)</f>
        <v>10</v>
      </c>
      <c r="AT10" s="68">
        <f>COUNTIF(B10:AQ10,3)</f>
        <v>0</v>
      </c>
      <c r="AU10" s="23">
        <f>AR10-AS10-AT10</f>
        <v>2</v>
      </c>
      <c r="AV10" s="64">
        <f>SUM(B9:AQ9)</f>
        <v>303</v>
      </c>
      <c r="AW10" s="68">
        <f>SUM(B11:AQ11)</f>
        <v>211</v>
      </c>
      <c r="AX10" s="23">
        <f>AV10-AW10</f>
        <v>92</v>
      </c>
      <c r="AY10" s="78">
        <f>AV10/AW10</f>
        <v>1.4360189573459716</v>
      </c>
      <c r="AZ10" s="51"/>
      <c r="BA10" s="85">
        <f>SUM(B10:AQ10)+AZ10</f>
        <v>53</v>
      </c>
      <c r="BB10" s="24">
        <f>RANK(BA10,$BA$3:$BA$23,0)</f>
        <v>1</v>
      </c>
    </row>
    <row r="11" spans="1:54" ht="24.95" customHeight="1">
      <c r="A11" s="100"/>
      <c r="B11" s="31"/>
      <c r="C11" s="30"/>
      <c r="D11" s="58">
        <v>15</v>
      </c>
      <c r="E11" s="29"/>
      <c r="F11" s="30"/>
      <c r="G11" s="58">
        <v>17</v>
      </c>
      <c r="H11" s="41"/>
      <c r="I11" s="41"/>
      <c r="J11" s="42"/>
      <c r="K11" s="29"/>
      <c r="L11" s="30"/>
      <c r="M11" s="58">
        <v>11</v>
      </c>
      <c r="N11" s="29"/>
      <c r="O11" s="30"/>
      <c r="P11" s="58">
        <v>19</v>
      </c>
      <c r="Q11" s="29"/>
      <c r="R11" s="30"/>
      <c r="S11" s="58" t="s">
        <v>72</v>
      </c>
      <c r="T11" s="30"/>
      <c r="U11" s="30"/>
      <c r="V11" s="53">
        <v>12</v>
      </c>
      <c r="W11" s="31"/>
      <c r="X11" s="30"/>
      <c r="Y11" s="58">
        <v>21</v>
      </c>
      <c r="Z11" s="29"/>
      <c r="AA11" s="30"/>
      <c r="AB11" s="58">
        <v>25</v>
      </c>
      <c r="AC11" s="41"/>
      <c r="AD11" s="41"/>
      <c r="AE11" s="42"/>
      <c r="AF11" s="29"/>
      <c r="AG11" s="30"/>
      <c r="AH11" s="58">
        <v>23</v>
      </c>
      <c r="AI11" s="29"/>
      <c r="AJ11" s="30"/>
      <c r="AK11" s="58">
        <v>15</v>
      </c>
      <c r="AL11" s="29"/>
      <c r="AM11" s="30"/>
      <c r="AN11" s="58">
        <v>27</v>
      </c>
      <c r="AO11" s="29"/>
      <c r="AP11" s="30"/>
      <c r="AQ11" s="53">
        <v>26</v>
      </c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01" t="s">
        <v>7</v>
      </c>
      <c r="B12" s="59">
        <v>22</v>
      </c>
      <c r="C12" s="16"/>
      <c r="D12" s="57"/>
      <c r="E12" s="56">
        <v>16</v>
      </c>
      <c r="F12" s="16"/>
      <c r="G12" s="57"/>
      <c r="H12" s="56">
        <v>11</v>
      </c>
      <c r="I12" s="16"/>
      <c r="J12" s="57"/>
      <c r="K12" s="37"/>
      <c r="L12" s="37"/>
      <c r="M12" s="38"/>
      <c r="N12" s="56">
        <v>24</v>
      </c>
      <c r="O12" s="16"/>
      <c r="P12" s="57"/>
      <c r="Q12" s="56">
        <v>24</v>
      </c>
      <c r="R12" s="16"/>
      <c r="S12" s="57"/>
      <c r="T12" s="94">
        <v>42</v>
      </c>
      <c r="U12" s="16"/>
      <c r="V12" s="17"/>
      <c r="W12" s="59">
        <v>40</v>
      </c>
      <c r="X12" s="16"/>
      <c r="Y12" s="57"/>
      <c r="Z12" s="56">
        <v>26</v>
      </c>
      <c r="AA12" s="16"/>
      <c r="AB12" s="57"/>
      <c r="AC12" s="56">
        <v>23</v>
      </c>
      <c r="AD12" s="16"/>
      <c r="AE12" s="57"/>
      <c r="AF12" s="37"/>
      <c r="AG12" s="37"/>
      <c r="AH12" s="38"/>
      <c r="AI12" s="56">
        <v>30</v>
      </c>
      <c r="AJ12" s="16"/>
      <c r="AK12" s="57"/>
      <c r="AL12" s="56">
        <v>32</v>
      </c>
      <c r="AM12" s="16"/>
      <c r="AN12" s="57"/>
      <c r="AO12" s="56">
        <v>36</v>
      </c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97"/>
      <c r="B13" s="25"/>
      <c r="C13" s="22">
        <f t="shared" ref="C13" si="35">IF(ISBLANK(B12),"",IF(B12="W",5,IF(B12="L",0,IF(B12&gt;D14,5,IF(B12=D14,3,IF(B12&gt;D14-4,2,IF(B12&gt;=D14/2,1,0)))))))</f>
        <v>5</v>
      </c>
      <c r="D13" s="23"/>
      <c r="E13" s="21"/>
      <c r="F13" s="22">
        <f t="shared" ref="F13" si="36">IF(ISBLANK(E12),"",IF(E12="W",5,IF(E12="L",0,IF(E12&gt;G14,5,IF(E12=G14,3,IF(E12&gt;G14-4,2,IF(E12&gt;=G14/2,1,0)))))))</f>
        <v>5</v>
      </c>
      <c r="G13" s="23"/>
      <c r="H13" s="21"/>
      <c r="I13" s="22">
        <f t="shared" ref="I13" si="37">IF(ISBLANK(H12),"",IF(H12="W",5,IF(H12="L",0,IF(H12&gt;J14,5,IF(H12=J14,3,IF(H12&gt;J14-4,2,IF(H12&gt;=J14/2,1,0)))))))</f>
        <v>0</v>
      </c>
      <c r="J13" s="23"/>
      <c r="K13" s="39"/>
      <c r="L13" s="39"/>
      <c r="M13" s="40"/>
      <c r="N13" s="21"/>
      <c r="O13" s="22">
        <f t="shared" ref="O13" si="38">IF(ISBLANK(N12),"",IF(N12="W",5,IF(N12="L",0,IF(N12&gt;P14,5,IF(N12=P14,3,IF(N12&gt;P14-4,2,IF(N12&gt;=P14/2,1,0)))))))</f>
        <v>5</v>
      </c>
      <c r="P13" s="23"/>
      <c r="Q13" s="21"/>
      <c r="R13" s="22">
        <f t="shared" ref="R13" si="39">IF(ISBLANK(Q12),"",IF(Q12="W",5,IF(Q12="L",0,IF(Q12&gt;S14,5,IF(Q12=S14,3,IF(Q12&gt;S14-4,2,IF(Q12&gt;=S14/2,1,0)))))))</f>
        <v>5</v>
      </c>
      <c r="S13" s="23"/>
      <c r="T13" s="22"/>
      <c r="U13" s="22">
        <f t="shared" ref="U13" si="40">IF(ISBLANK(T12),"",IF(T12="W",5,IF(T12="L",0,IF(T12&gt;V14,5,IF(T12=V14,3,IF(T12&gt;V14-4,2,IF(T12&gt;=V14/2,1,0)))))))</f>
        <v>5</v>
      </c>
      <c r="V13" s="24"/>
      <c r="W13" s="25"/>
      <c r="X13" s="22">
        <f t="shared" ref="X13" si="41">IF(ISBLANK(W12),"",IF(W12="W",5,IF(W12="L",0,IF(W12&gt;Y14,5,IF(W12=Y14,3,IF(W12&gt;Y14-4,2,IF(W12&gt;=Y14/2,1,0)))))))</f>
        <v>5</v>
      </c>
      <c r="Y13" s="23"/>
      <c r="Z13" s="21"/>
      <c r="AA13" s="22">
        <f t="shared" ref="AA13" si="42">IF(ISBLANK(Z12),"",IF(Z12="W",5,IF(Z12="L",0,IF(Z12&gt;AB14,5,IF(Z12=AB14,3,IF(Z12&gt;AB14-4,2,IF(Z12&gt;=AB14/2,1,0)))))))</f>
        <v>5</v>
      </c>
      <c r="AB13" s="23"/>
      <c r="AC13" s="21"/>
      <c r="AD13" s="22">
        <f t="shared" ref="AD13" si="43">IF(ISBLANK(AC12),"",IF(AC12="W",5,IF(AC12="L",0,IF(AC12&gt;AE14,5,IF(AC12=AE14,3,IF(AC12&gt;AE14-4,2,IF(AC12&gt;=AE14/2,1,0)))))))</f>
        <v>1</v>
      </c>
      <c r="AE13" s="23"/>
      <c r="AF13" s="39"/>
      <c r="AG13" s="39"/>
      <c r="AH13" s="40"/>
      <c r="AI13" s="21"/>
      <c r="AJ13" s="22">
        <f t="shared" ref="AJ13" si="44">IF(ISBLANK(AI12),"",IF(AI12="W",5,IF(AI12="L",0,IF(AI12&gt;AK14,5,IF(AI12=AK14,3,IF(AI12&gt;AK14-4,2,IF(AI12&gt;=AK14/2,1,0)))))))</f>
        <v>5</v>
      </c>
      <c r="AK13" s="23"/>
      <c r="AL13" s="21"/>
      <c r="AM13" s="22">
        <f t="shared" ref="AM13" si="45">IF(ISBLANK(AL12),"",IF(AL12="W",5,IF(AL12="L",0,IF(AL12&gt;AN14,5,IF(AL12=AN14,3,IF(AL12&gt;AN14-4,2,IF(AL12&gt;=AN14/2,1,0)))))))</f>
        <v>5</v>
      </c>
      <c r="AN13" s="23"/>
      <c r="AO13" s="21"/>
      <c r="AP13" s="22">
        <f t="shared" ref="AP13" si="46">IF(ISBLANK(AO12),"",IF(AO12="W",5,IF(AO12="L",0,IF(AO12&gt;AQ14,5,IF(AO12=AQ14,3,IF(AO12&gt;AQ14-4,2,IF(AO12&gt;=AQ14/2,1,0)))))))</f>
        <v>5</v>
      </c>
      <c r="AQ13" s="24"/>
      <c r="AR13" s="64">
        <f>12-(COUNTBLANK(B13:AQ13)-30)</f>
        <v>12</v>
      </c>
      <c r="AS13" s="23">
        <f>COUNTIF(B13:AQ13,5)</f>
        <v>10</v>
      </c>
      <c r="AT13" s="68">
        <f>COUNTIF(B13:AQ13,3)</f>
        <v>0</v>
      </c>
      <c r="AU13" s="23">
        <f>AR13-AS13-AT13</f>
        <v>2</v>
      </c>
      <c r="AV13" s="64">
        <f>SUM(B12:AQ12)</f>
        <v>326</v>
      </c>
      <c r="AW13" s="68">
        <f>SUM(B14:AQ14)</f>
        <v>206</v>
      </c>
      <c r="AX13" s="23">
        <f>AV13-AW13</f>
        <v>120</v>
      </c>
      <c r="AY13" s="78">
        <f>AV13/AW13</f>
        <v>1.5825242718446602</v>
      </c>
      <c r="AZ13" s="51"/>
      <c r="BA13" s="85">
        <f>SUM(B13:AQ13)+AZ13</f>
        <v>51</v>
      </c>
      <c r="BB13" s="24">
        <f>RANK(BA13,$BA$3:$BA$23,0)</f>
        <v>2</v>
      </c>
    </row>
    <row r="14" spans="1:54" ht="24.95" customHeight="1">
      <c r="A14" s="100"/>
      <c r="B14" s="31"/>
      <c r="C14" s="30"/>
      <c r="D14" s="58">
        <v>18</v>
      </c>
      <c r="E14" s="29"/>
      <c r="F14" s="30"/>
      <c r="G14" s="58">
        <v>15</v>
      </c>
      <c r="H14" s="29"/>
      <c r="I14" s="30"/>
      <c r="J14" s="58">
        <v>24</v>
      </c>
      <c r="K14" s="41"/>
      <c r="L14" s="41"/>
      <c r="M14" s="42"/>
      <c r="N14" s="29"/>
      <c r="O14" s="30"/>
      <c r="P14" s="58">
        <v>14</v>
      </c>
      <c r="Q14" s="29"/>
      <c r="R14" s="30"/>
      <c r="S14" s="58">
        <v>10</v>
      </c>
      <c r="T14" s="30"/>
      <c r="U14" s="30"/>
      <c r="V14" s="53">
        <v>11</v>
      </c>
      <c r="W14" s="31"/>
      <c r="X14" s="30"/>
      <c r="Y14" s="58">
        <v>21</v>
      </c>
      <c r="Z14" s="29"/>
      <c r="AA14" s="30"/>
      <c r="AB14" s="58">
        <v>16</v>
      </c>
      <c r="AC14" s="29"/>
      <c r="AD14" s="30"/>
      <c r="AE14" s="58">
        <v>27</v>
      </c>
      <c r="AF14" s="41"/>
      <c r="AG14" s="41"/>
      <c r="AH14" s="42"/>
      <c r="AI14" s="29"/>
      <c r="AJ14" s="30"/>
      <c r="AK14" s="58">
        <v>19</v>
      </c>
      <c r="AL14" s="29"/>
      <c r="AM14" s="30"/>
      <c r="AN14" s="58">
        <v>6</v>
      </c>
      <c r="AO14" s="29"/>
      <c r="AP14" s="30"/>
      <c r="AQ14" s="53">
        <v>25</v>
      </c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01" t="s">
        <v>8</v>
      </c>
      <c r="B15" s="59">
        <v>23</v>
      </c>
      <c r="C15" s="16"/>
      <c r="D15" s="57"/>
      <c r="E15" s="56">
        <v>16</v>
      </c>
      <c r="F15" s="16"/>
      <c r="G15" s="57"/>
      <c r="H15" s="56">
        <v>19</v>
      </c>
      <c r="I15" s="16"/>
      <c r="J15" s="57"/>
      <c r="K15" s="56">
        <v>14</v>
      </c>
      <c r="L15" s="16"/>
      <c r="M15" s="57"/>
      <c r="N15" s="37"/>
      <c r="O15" s="37"/>
      <c r="P15" s="38"/>
      <c r="Q15" s="56">
        <v>17</v>
      </c>
      <c r="R15" s="16"/>
      <c r="S15" s="57"/>
      <c r="T15" s="94" t="s">
        <v>73</v>
      </c>
      <c r="U15" s="16"/>
      <c r="V15" s="17"/>
      <c r="W15" s="59">
        <v>25</v>
      </c>
      <c r="X15" s="16"/>
      <c r="Y15" s="57"/>
      <c r="Z15" s="56">
        <v>25</v>
      </c>
      <c r="AA15" s="16"/>
      <c r="AB15" s="57"/>
      <c r="AC15" s="56">
        <v>15</v>
      </c>
      <c r="AD15" s="16"/>
      <c r="AE15" s="57"/>
      <c r="AF15" s="56">
        <v>19</v>
      </c>
      <c r="AG15" s="16"/>
      <c r="AH15" s="57"/>
      <c r="AI15" s="37"/>
      <c r="AJ15" s="37"/>
      <c r="AK15" s="38"/>
      <c r="AL15" s="56">
        <v>35</v>
      </c>
      <c r="AM15" s="16"/>
      <c r="AN15" s="57"/>
      <c r="AO15" s="56">
        <v>26</v>
      </c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97"/>
      <c r="B16" s="25"/>
      <c r="C16" s="22">
        <f t="shared" ref="C16" si="47">IF(ISBLANK(B15),"",IF(B15="W",5,IF(B15="L",0,IF(B15&gt;D17,5,IF(B15=D17,3,IF(B15&gt;D17-4,2,IF(B15&gt;=D17/2,1,0)))))))</f>
        <v>3</v>
      </c>
      <c r="D16" s="23"/>
      <c r="E16" s="21"/>
      <c r="F16" s="22">
        <f t="shared" ref="F16" si="48">IF(ISBLANK(E15),"",IF(E15="W",5,IF(E15="L",0,IF(E15&gt;G17,5,IF(E15=G17,3,IF(E15&gt;G17-4,2,IF(E15&gt;=G17/2,1,0)))))))</f>
        <v>1</v>
      </c>
      <c r="G16" s="23"/>
      <c r="H16" s="21"/>
      <c r="I16" s="22">
        <f t="shared" ref="I16" si="49">IF(ISBLANK(H15),"",IF(H15="W",5,IF(H15="L",0,IF(H15&gt;J17,5,IF(H15=J17,3,IF(H15&gt;J17-4,2,IF(H15&gt;=J17/2,1,0)))))))</f>
        <v>1</v>
      </c>
      <c r="J16" s="23"/>
      <c r="K16" s="21"/>
      <c r="L16" s="22">
        <f t="shared" ref="L16" si="50">IF(ISBLANK(K15),"",IF(K15="W",5,IF(K15="L",0,IF(K15&gt;M17,5,IF(K15=M17,3,IF(K15&gt;M17-4,2,IF(K15&gt;=M17/2,1,0)))))))</f>
        <v>1</v>
      </c>
      <c r="M16" s="23"/>
      <c r="N16" s="39"/>
      <c r="O16" s="39"/>
      <c r="P16" s="40"/>
      <c r="Q16" s="21"/>
      <c r="R16" s="22">
        <f t="shared" ref="R16" si="51">IF(ISBLANK(Q15),"",IF(Q15="W",5,IF(Q15="L",0,IF(Q15&gt;S17,5,IF(Q15=S17,3,IF(Q15&gt;S17-4,2,IF(Q15&gt;=S17/2,1,0)))))))</f>
        <v>2</v>
      </c>
      <c r="S16" s="23"/>
      <c r="T16" s="22"/>
      <c r="U16" s="22">
        <f t="shared" ref="U16" si="52">IF(ISBLANK(T15),"",IF(T15="W",5,IF(T15="L",0,IF(T15&gt;V17,5,IF(T15=V17,3,IF(T15&gt;V17-4,2,IF(T15&gt;=V17/2,1,0)))))))</f>
        <v>5</v>
      </c>
      <c r="V16" s="24"/>
      <c r="W16" s="25"/>
      <c r="X16" s="22">
        <f t="shared" ref="X16" si="53">IF(ISBLANK(W15),"",IF(W15="W",5,IF(W15="L",0,IF(W15&gt;Y17,5,IF(W15=Y17,3,IF(W15&gt;Y17-4,2,IF(W15&gt;=Y17/2,1,0)))))))</f>
        <v>1</v>
      </c>
      <c r="Y16" s="23"/>
      <c r="Z16" s="21"/>
      <c r="AA16" s="22">
        <f t="shared" ref="AA16" si="54">IF(ISBLANK(Z15),"",IF(Z15="W",5,IF(Z15="L",0,IF(Z15&gt;AB17,5,IF(Z15=AB17,3,IF(Z15&gt;AB17-4,2,IF(Z15&gt;=AB17/2,1,0)))))))</f>
        <v>5</v>
      </c>
      <c r="AB16" s="23"/>
      <c r="AC16" s="21"/>
      <c r="AD16" s="22">
        <f t="shared" ref="AD16" si="55">IF(ISBLANK(AC15),"",IF(AC15="W",5,IF(AC15="L",0,IF(AC15&gt;AE17,5,IF(AC15=AE17,3,IF(AC15&gt;AE17-4,2,IF(AC15&gt;=AE17/2,1,0)))))))</f>
        <v>0</v>
      </c>
      <c r="AE16" s="23"/>
      <c r="AF16" s="21"/>
      <c r="AG16" s="22">
        <f t="shared" ref="AG16" si="56">IF(ISBLANK(AF15),"",IF(AF15="W",5,IF(AF15="L",0,IF(AF15&gt;AH17,5,IF(AF15=AH17,3,IF(AF15&gt;AH17-4,2,IF(AF15&gt;=AH17/2,1,0)))))))</f>
        <v>1</v>
      </c>
      <c r="AH16" s="23"/>
      <c r="AI16" s="39"/>
      <c r="AJ16" s="39"/>
      <c r="AK16" s="40"/>
      <c r="AL16" s="21"/>
      <c r="AM16" s="22">
        <f t="shared" ref="AM16" si="57">IF(ISBLANK(AL15),"",IF(AL15="W",5,IF(AL15="L",0,IF(AL15&gt;AN17,5,IF(AL15=AN17,3,IF(AL15&gt;AN17-4,2,IF(AL15&gt;=AN17/2,1,0)))))))</f>
        <v>5</v>
      </c>
      <c r="AN16" s="23"/>
      <c r="AO16" s="21"/>
      <c r="AP16" s="22">
        <f t="shared" ref="AP16" si="58">IF(ISBLANK(AO15),"",IF(AO15="W",5,IF(AO15="L",0,IF(AO15&gt;AQ17,5,IF(AO15=AQ17,3,IF(AO15&gt;AQ17-4,2,IF(AO15&gt;=AQ17/2,1,0)))))))</f>
        <v>1</v>
      </c>
      <c r="AQ16" s="24"/>
      <c r="AR16" s="64">
        <f>12-(COUNTBLANK(B16:AQ16)-30)</f>
        <v>12</v>
      </c>
      <c r="AS16" s="23">
        <f>COUNTIF(B16:AQ16,5)</f>
        <v>3</v>
      </c>
      <c r="AT16" s="68">
        <f>COUNTIF(B16:AQ16,3)</f>
        <v>1</v>
      </c>
      <c r="AU16" s="23">
        <f>AR16-AS16-AT16</f>
        <v>8</v>
      </c>
      <c r="AV16" s="64">
        <f>SUM(B15:AQ15)</f>
        <v>234</v>
      </c>
      <c r="AW16" s="68">
        <f>SUM(B17:AQ17)</f>
        <v>285</v>
      </c>
      <c r="AX16" s="23">
        <f>AV16-AW16</f>
        <v>-51</v>
      </c>
      <c r="AY16" s="78">
        <f>AV16/AW16</f>
        <v>0.82105263157894737</v>
      </c>
      <c r="AZ16" s="51"/>
      <c r="BA16" s="85">
        <f>SUM(B16:AQ16)+AZ16</f>
        <v>26</v>
      </c>
      <c r="BB16" s="24">
        <f>RANK(BA16,$BA$3:$BA$23,0)</f>
        <v>6</v>
      </c>
    </row>
    <row r="17" spans="1:54" ht="24.95" customHeight="1">
      <c r="A17" s="100"/>
      <c r="B17" s="31"/>
      <c r="C17" s="30"/>
      <c r="D17" s="58">
        <v>23</v>
      </c>
      <c r="E17" s="29"/>
      <c r="F17" s="30"/>
      <c r="G17" s="58">
        <v>23</v>
      </c>
      <c r="H17" s="29"/>
      <c r="I17" s="30"/>
      <c r="J17" s="58">
        <v>30</v>
      </c>
      <c r="K17" s="29"/>
      <c r="L17" s="30"/>
      <c r="M17" s="58">
        <v>24</v>
      </c>
      <c r="N17" s="41"/>
      <c r="O17" s="41"/>
      <c r="P17" s="42"/>
      <c r="Q17" s="29"/>
      <c r="R17" s="30"/>
      <c r="S17" s="58">
        <v>20</v>
      </c>
      <c r="T17" s="30"/>
      <c r="U17" s="30"/>
      <c r="V17" s="53" t="s">
        <v>72</v>
      </c>
      <c r="W17" s="31"/>
      <c r="X17" s="30"/>
      <c r="Y17" s="58">
        <v>31</v>
      </c>
      <c r="Z17" s="29"/>
      <c r="AA17" s="30"/>
      <c r="AB17" s="58">
        <v>22</v>
      </c>
      <c r="AC17" s="29"/>
      <c r="AD17" s="30"/>
      <c r="AE17" s="58">
        <v>32</v>
      </c>
      <c r="AF17" s="29"/>
      <c r="AG17" s="30"/>
      <c r="AH17" s="58">
        <v>30</v>
      </c>
      <c r="AI17" s="41"/>
      <c r="AJ17" s="41"/>
      <c r="AK17" s="42"/>
      <c r="AL17" s="29"/>
      <c r="AM17" s="30"/>
      <c r="AN17" s="58">
        <v>16</v>
      </c>
      <c r="AO17" s="29"/>
      <c r="AP17" s="30"/>
      <c r="AQ17" s="53">
        <v>34</v>
      </c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01" t="s">
        <v>13</v>
      </c>
      <c r="B18" s="59">
        <v>20</v>
      </c>
      <c r="C18" s="16"/>
      <c r="D18" s="57"/>
      <c r="E18" s="56">
        <v>11</v>
      </c>
      <c r="F18" s="16"/>
      <c r="G18" s="57"/>
      <c r="H18" s="56" t="s">
        <v>72</v>
      </c>
      <c r="I18" s="16" t="s">
        <v>76</v>
      </c>
      <c r="J18" s="57"/>
      <c r="K18" s="56">
        <v>10</v>
      </c>
      <c r="L18" s="16"/>
      <c r="M18" s="57"/>
      <c r="N18" s="56">
        <v>20</v>
      </c>
      <c r="O18" s="16"/>
      <c r="P18" s="57"/>
      <c r="Q18" s="90"/>
      <c r="R18" s="90"/>
      <c r="S18" s="91"/>
      <c r="T18" s="94">
        <v>12</v>
      </c>
      <c r="U18" s="16"/>
      <c r="V18" s="57"/>
      <c r="W18" s="59">
        <v>17</v>
      </c>
      <c r="X18" s="16"/>
      <c r="Y18" s="57"/>
      <c r="Z18" s="56">
        <v>29</v>
      </c>
      <c r="AA18" s="16"/>
      <c r="AB18" s="57"/>
      <c r="AC18" s="56">
        <v>27</v>
      </c>
      <c r="AD18" s="16"/>
      <c r="AE18" s="57"/>
      <c r="AF18" s="56">
        <v>6</v>
      </c>
      <c r="AG18" s="16"/>
      <c r="AH18" s="57"/>
      <c r="AI18" s="56">
        <v>16</v>
      </c>
      <c r="AJ18" s="16"/>
      <c r="AK18" s="57"/>
      <c r="AL18" s="90"/>
      <c r="AM18" s="90"/>
      <c r="AN18" s="91"/>
      <c r="AO18" s="56">
        <v>16</v>
      </c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97"/>
      <c r="B19" s="25"/>
      <c r="C19" s="22">
        <f t="shared" ref="C19" si="59">IF(ISBLANK(B18),"",IF(B18="W",5,IF(B18="L",0,IF(B18&gt;D20,5,IF(B18=D20,3,IF(B18&gt;D20-4,2,IF(B18&gt;=D20/2,1,0)))))))</f>
        <v>5</v>
      </c>
      <c r="D19" s="23"/>
      <c r="E19" s="21"/>
      <c r="F19" s="22">
        <f t="shared" ref="F19" si="60">IF(ISBLANK(E18),"",IF(E18="W",5,IF(E18="L",0,IF(E18&gt;G20,5,IF(E18=G20,3,IF(E18&gt;G20-4,2,IF(E18&gt;=G20/2,1,0)))))))</f>
        <v>1</v>
      </c>
      <c r="G19" s="23"/>
      <c r="H19" s="21"/>
      <c r="I19" s="22">
        <f t="shared" ref="I19" si="61">IF(ISBLANK(H18),"",IF(H18="W",5,IF(H18="L",0,IF(H18&gt;J20,5,IF(H18=J20,3,IF(H18&gt;J20-4,2,IF(H18&gt;=J20/2,1,0)))))))</f>
        <v>0</v>
      </c>
      <c r="J19" s="23"/>
      <c r="K19" s="21"/>
      <c r="L19" s="22">
        <f t="shared" ref="L19" si="62">IF(ISBLANK(K18),"",IF(K18="W",5,IF(K18="L",0,IF(K18&gt;M20,5,IF(K18=M20,3,IF(K18&gt;M20-4,2,IF(K18&gt;=M20/2,1,0)))))))</f>
        <v>0</v>
      </c>
      <c r="M19" s="23"/>
      <c r="N19" s="21"/>
      <c r="O19" s="22">
        <f t="shared" ref="O19" si="63">IF(ISBLANK(N18),"",IF(N18="W",5,IF(N18="L",0,IF(N18&gt;P20,5,IF(N18=P20,3,IF(N18&gt;P20-4,2,IF(N18&gt;=P20/2,1,0)))))))</f>
        <v>5</v>
      </c>
      <c r="P19" s="23"/>
      <c r="Q19" s="39"/>
      <c r="R19" s="39"/>
      <c r="S19" s="40"/>
      <c r="T19" s="22"/>
      <c r="U19" s="22">
        <f t="shared" ref="U19" si="64">IF(ISBLANK(T18),"",IF(T18="W",5,IF(T18="L",0,IF(T18&gt;V20,5,IF(T18=V20,3,IF(T18&gt;V20-4,2,IF(T18&gt;=V20/2,1,0)))))))</f>
        <v>1</v>
      </c>
      <c r="V19" s="23"/>
      <c r="W19" s="25"/>
      <c r="X19" s="22">
        <f t="shared" ref="X19" si="65">IF(ISBLANK(W18),"",IF(W18="W",5,IF(W18="L",0,IF(W18&gt;Y20,5,IF(W18=Y20,3,IF(W18&gt;Y20-4,2,IF(W18&gt;=Y20/2,1,0)))))))</f>
        <v>1</v>
      </c>
      <c r="Y19" s="23"/>
      <c r="Z19" s="21"/>
      <c r="AA19" s="22">
        <f t="shared" ref="AA19" si="66">IF(ISBLANK(Z18),"",IF(Z18="W",5,IF(Z18="L",0,IF(Z18&gt;AB20,5,IF(Z18=AB20,3,IF(Z18&gt;AB20-4,2,IF(Z18&gt;=AB20/2,1,0)))))))</f>
        <v>2</v>
      </c>
      <c r="AB19" s="23"/>
      <c r="AC19" s="21"/>
      <c r="AD19" s="22">
        <f t="shared" ref="AD19" si="67">IF(ISBLANK(AC18),"",IF(AC18="W",5,IF(AC18="L",0,IF(AC18&gt;AE20,5,IF(AC18=AE20,3,IF(AC18&gt;AE20-4,2,IF(AC18&gt;=AE20/2,1,0)))))))</f>
        <v>1</v>
      </c>
      <c r="AE19" s="23"/>
      <c r="AF19" s="21"/>
      <c r="AG19" s="22">
        <f t="shared" ref="AG19" si="68">IF(ISBLANK(AF18),"",IF(AF18="W",5,IF(AF18="L",0,IF(AF18&gt;AH20,5,IF(AF18=AH20,3,IF(AF18&gt;AH20-4,2,IF(AF18&gt;=AH20/2,1,0)))))))</f>
        <v>0</v>
      </c>
      <c r="AH19" s="23"/>
      <c r="AI19" s="21"/>
      <c r="AJ19" s="22">
        <f t="shared" ref="AJ19" si="69">IF(ISBLANK(AI18),"",IF(AI18="W",5,IF(AI18="L",0,IF(AI18&gt;AK20,5,IF(AI18=AK20,3,IF(AI18&gt;AK20-4,2,IF(AI18&gt;=AK20/2,1,0)))))))</f>
        <v>0</v>
      </c>
      <c r="AK19" s="23"/>
      <c r="AL19" s="39"/>
      <c r="AM19" s="39"/>
      <c r="AN19" s="40"/>
      <c r="AO19" s="21"/>
      <c r="AP19" s="22">
        <f t="shared" ref="AP19" si="70">IF(ISBLANK(AO18),"",IF(AO18="W",5,IF(AO18="L",0,IF(AO18&gt;AQ20,5,IF(AO18=AQ20,3,IF(AO18&gt;AQ20-4,2,IF(AO18&gt;=AQ20/2,1,0)))))))</f>
        <v>5</v>
      </c>
      <c r="AQ19" s="24"/>
      <c r="AR19" s="64">
        <f>12-(COUNTBLANK(B19:AQ19)-30)</f>
        <v>12</v>
      </c>
      <c r="AS19" s="23">
        <f>COUNTIF(B19:AQ19,5)</f>
        <v>3</v>
      </c>
      <c r="AT19" s="68">
        <f>COUNTIF(B19:AQ19,3)</f>
        <v>0</v>
      </c>
      <c r="AU19" s="23">
        <f>AR19-AS19-AT19</f>
        <v>9</v>
      </c>
      <c r="AV19" s="64">
        <f>SUM(B18:AQ18)</f>
        <v>184</v>
      </c>
      <c r="AW19" s="68">
        <f>SUM(B20:AQ20)</f>
        <v>284</v>
      </c>
      <c r="AX19" s="23">
        <f>AV19-AW19</f>
        <v>-100</v>
      </c>
      <c r="AY19" s="78">
        <f>AV19/AW19</f>
        <v>0.647887323943662</v>
      </c>
      <c r="AZ19" s="51"/>
      <c r="BA19" s="85">
        <f>SUM(B19:AQ19)+AZ19</f>
        <v>21</v>
      </c>
      <c r="BB19" s="24">
        <f>RANK(BA19,$BA$3:$BA$23,0)</f>
        <v>7</v>
      </c>
    </row>
    <row r="20" spans="1:54" ht="24.95" customHeight="1">
      <c r="A20" s="100"/>
      <c r="B20" s="31"/>
      <c r="C20" s="30"/>
      <c r="D20" s="58">
        <v>13</v>
      </c>
      <c r="E20" s="29"/>
      <c r="F20" s="30"/>
      <c r="G20" s="58">
        <v>22</v>
      </c>
      <c r="H20" s="29"/>
      <c r="I20" s="30"/>
      <c r="J20" s="58" t="s">
        <v>73</v>
      </c>
      <c r="K20" s="29"/>
      <c r="L20" s="30"/>
      <c r="M20" s="58">
        <v>24</v>
      </c>
      <c r="N20" s="29"/>
      <c r="O20" s="30"/>
      <c r="P20" s="58">
        <v>17</v>
      </c>
      <c r="Q20" s="41"/>
      <c r="R20" s="41"/>
      <c r="S20" s="42"/>
      <c r="T20" s="30"/>
      <c r="U20" s="30"/>
      <c r="V20" s="58">
        <v>23</v>
      </c>
      <c r="W20" s="31"/>
      <c r="X20" s="30"/>
      <c r="Y20" s="58">
        <v>31</v>
      </c>
      <c r="Z20" s="29"/>
      <c r="AA20" s="30"/>
      <c r="AB20" s="58">
        <v>32</v>
      </c>
      <c r="AC20" s="29"/>
      <c r="AD20" s="30"/>
      <c r="AE20" s="58">
        <v>40</v>
      </c>
      <c r="AF20" s="29"/>
      <c r="AG20" s="30"/>
      <c r="AH20" s="58">
        <v>32</v>
      </c>
      <c r="AI20" s="29"/>
      <c r="AJ20" s="30"/>
      <c r="AK20" s="58">
        <v>35</v>
      </c>
      <c r="AL20" s="41"/>
      <c r="AM20" s="41"/>
      <c r="AN20" s="42"/>
      <c r="AO20" s="29"/>
      <c r="AP20" s="30"/>
      <c r="AQ20" s="53">
        <v>15</v>
      </c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97" t="s">
        <v>10</v>
      </c>
      <c r="B21" s="89">
        <v>30</v>
      </c>
      <c r="D21" s="33"/>
      <c r="E21" s="55">
        <v>13</v>
      </c>
      <c r="G21" s="33"/>
      <c r="H21" s="55">
        <v>12</v>
      </c>
      <c r="J21" s="33"/>
      <c r="K21" s="55">
        <v>11</v>
      </c>
      <c r="M21" s="33"/>
      <c r="N21" s="55" t="s">
        <v>72</v>
      </c>
      <c r="O21" s="11" t="s">
        <v>76</v>
      </c>
      <c r="P21" s="33"/>
      <c r="Q21" s="55">
        <v>23</v>
      </c>
      <c r="S21" s="33"/>
      <c r="T21" s="37"/>
      <c r="U21" s="37"/>
      <c r="V21" s="43"/>
      <c r="W21" s="89">
        <v>28</v>
      </c>
      <c r="Y21" s="33"/>
      <c r="Z21" s="55">
        <v>19</v>
      </c>
      <c r="AB21" s="33"/>
      <c r="AC21" s="55">
        <v>26</v>
      </c>
      <c r="AE21" s="33"/>
      <c r="AF21" s="55">
        <v>25</v>
      </c>
      <c r="AH21" s="33"/>
      <c r="AI21" s="55">
        <v>34</v>
      </c>
      <c r="AK21" s="33"/>
      <c r="AL21" s="55">
        <v>15</v>
      </c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97"/>
      <c r="B22" s="25"/>
      <c r="C22" s="22">
        <f t="shared" ref="C22" si="71">IF(ISBLANK(B21),"",IF(B21="W",5,IF(B21="L",0,IF(B21&gt;D23,5,IF(B21=D23,3,IF(B21&gt;D23-4,2,IF(B21&gt;=D23/2,1,0)))))))</f>
        <v>1</v>
      </c>
      <c r="D22" s="23"/>
      <c r="E22" s="21"/>
      <c r="F22" s="22">
        <f t="shared" ref="F22" si="72">IF(ISBLANK(E21),"",IF(E21="W",5,IF(E21="L",0,IF(E21&gt;G23,5,IF(E21=G23,3,IF(E21&gt;G23-4,2,IF(E21&gt;=G23/2,1,0)))))))</f>
        <v>1</v>
      </c>
      <c r="G22" s="23"/>
      <c r="H22" s="21"/>
      <c r="I22" s="22">
        <f t="shared" ref="I22" si="73">IF(ISBLANK(H21),"",IF(H21="W",5,IF(H21="L",0,IF(H21&gt;J23,5,IF(H21=J23,3,IF(H21&gt;J23-4,2,IF(H21&gt;=J23/2,1,0)))))))</f>
        <v>0</v>
      </c>
      <c r="J22" s="23"/>
      <c r="K22" s="21"/>
      <c r="L22" s="22">
        <f t="shared" ref="L22" si="74">IF(ISBLANK(K21),"",IF(K21="W",5,IF(K21="L",0,IF(K21&gt;M23,5,IF(K21=M23,3,IF(K21&gt;M23-4,2,IF(K21&gt;=M23/2,1,0)))))))</f>
        <v>0</v>
      </c>
      <c r="M22" s="23"/>
      <c r="N22" s="21"/>
      <c r="O22" s="22">
        <f t="shared" ref="O22" si="75">IF(ISBLANK(N21),"",IF(N21="W",5,IF(N21="L",0,IF(N21&gt;P23,5,IF(N21=P23,3,IF(N21&gt;P23-4,2,IF(N21&gt;=P23/2,1,0)))))))</f>
        <v>0</v>
      </c>
      <c r="P22" s="23"/>
      <c r="Q22" s="21"/>
      <c r="R22" s="22">
        <f t="shared" ref="R22" si="76">IF(ISBLANK(Q21),"",IF(Q21="W",5,IF(Q21="L",0,IF(Q21&gt;S23,5,IF(Q21=S23,3,IF(Q21&gt;S23-4,2,IF(Q21&gt;=S23/2,1,0)))))))</f>
        <v>5</v>
      </c>
      <c r="S22" s="23"/>
      <c r="T22" s="39"/>
      <c r="U22" s="39"/>
      <c r="V22" s="44"/>
      <c r="W22" s="25"/>
      <c r="X22" s="22">
        <f t="shared" ref="X22" si="77">IF(ISBLANK(W21),"",IF(W21="W",5,IF(W21="L",0,IF(W21&gt;Y23,5,IF(W21=Y23,3,IF(W21&gt;Y23-4,2,IF(W21&gt;=Y23/2,1,0)))))))</f>
        <v>5</v>
      </c>
      <c r="Y22" s="23"/>
      <c r="Z22" s="21"/>
      <c r="AA22" s="22">
        <f t="shared" ref="AA22" si="78">IF(ISBLANK(Z21),"",IF(Z21="W",5,IF(Z21="L",0,IF(Z21&gt;AB23,5,IF(Z21=AB23,3,IF(Z21&gt;AB23-4,2,IF(Z21&gt;=AB23/2,1,0)))))))</f>
        <v>2</v>
      </c>
      <c r="AB22" s="23"/>
      <c r="AC22" s="21"/>
      <c r="AD22" s="22">
        <f t="shared" ref="AD22" si="79">IF(ISBLANK(AC21),"",IF(AC21="W",5,IF(AC21="L",0,IF(AC21&gt;AE23,5,IF(AC21=AE23,3,IF(AC21&gt;AE23-4,2,IF(AC21&gt;=AE23/2,1,0)))))))</f>
        <v>5</v>
      </c>
      <c r="AE22" s="23"/>
      <c r="AF22" s="21"/>
      <c r="AG22" s="22">
        <f t="shared" ref="AG22" si="80">IF(ISBLANK(AF21),"",IF(AF21="W",5,IF(AF21="L",0,IF(AF21&gt;AH23,5,IF(AF21=AH23,3,IF(AF21&gt;AH23-4,2,IF(AF21&gt;=AH23/2,1,0)))))))</f>
        <v>1</v>
      </c>
      <c r="AH22" s="23"/>
      <c r="AI22" s="21"/>
      <c r="AJ22" s="22">
        <f t="shared" ref="AJ22" si="81">IF(ISBLANK(AI21),"",IF(AI21="W",5,IF(AI21="L",0,IF(AI21&gt;AK23,5,IF(AI21=AK23,3,IF(AI21&gt;AK23-4,2,IF(AI21&gt;=AK23/2,1,0)))))))</f>
        <v>5</v>
      </c>
      <c r="AK22" s="23"/>
      <c r="AL22" s="21"/>
      <c r="AM22" s="22">
        <f t="shared" ref="AM22" si="82">IF(ISBLANK(AL21),"",IF(AL21="W",5,IF(AL21="L",0,IF(AL21&gt;AN23,5,IF(AL21=AN23,3,IF(AL21&gt;AN23-4,2,IF(AL21&gt;=AN23/2,1,0)))))))</f>
        <v>2</v>
      </c>
      <c r="AN22" s="23"/>
      <c r="AO22" s="39"/>
      <c r="AP22" s="39"/>
      <c r="AQ22" s="44"/>
      <c r="AR22" s="64">
        <f>12-(COUNTBLANK(B22:AQ22)-30)</f>
        <v>12</v>
      </c>
      <c r="AS22" s="23">
        <f>COUNTIF(B22:AQ22,5)</f>
        <v>4</v>
      </c>
      <c r="AT22" s="68">
        <f>COUNTIF(B22:AQ22,3)</f>
        <v>0</v>
      </c>
      <c r="AU22" s="23">
        <f>AR22-AS22-AT22</f>
        <v>8</v>
      </c>
      <c r="AV22" s="64">
        <f>SUM(B21:AQ21)</f>
        <v>236</v>
      </c>
      <c r="AW22" s="68">
        <f>SUM(B23:AQ23)</f>
        <v>289</v>
      </c>
      <c r="AX22" s="23">
        <f>AV22-AW22</f>
        <v>-53</v>
      </c>
      <c r="AY22" s="78">
        <f>AV22/AW22</f>
        <v>0.81660899653979235</v>
      </c>
      <c r="AZ22" s="51"/>
      <c r="BA22" s="85">
        <f>SUM(B22:AQ22)+AZ22</f>
        <v>27</v>
      </c>
      <c r="BB22" s="24">
        <f>RANK(BA22,$BA$3:$BA$23,0)</f>
        <v>5</v>
      </c>
    </row>
    <row r="23" spans="1:54" ht="24.95" customHeight="1" thickBot="1">
      <c r="A23" s="98"/>
      <c r="B23" s="45"/>
      <c r="C23" s="46"/>
      <c r="D23" s="60">
        <v>42</v>
      </c>
      <c r="E23" s="47"/>
      <c r="F23" s="46"/>
      <c r="G23" s="60">
        <v>20</v>
      </c>
      <c r="H23" s="47"/>
      <c r="I23" s="46"/>
      <c r="J23" s="60">
        <v>29</v>
      </c>
      <c r="K23" s="47"/>
      <c r="L23" s="46"/>
      <c r="M23" s="60">
        <v>42</v>
      </c>
      <c r="N23" s="47"/>
      <c r="O23" s="46"/>
      <c r="P23" s="60" t="s">
        <v>73</v>
      </c>
      <c r="Q23" s="47"/>
      <c r="R23" s="46"/>
      <c r="S23" s="60">
        <v>12</v>
      </c>
      <c r="T23" s="48"/>
      <c r="U23" s="48"/>
      <c r="V23" s="49"/>
      <c r="W23" s="45"/>
      <c r="X23" s="46"/>
      <c r="Y23" s="60">
        <v>21</v>
      </c>
      <c r="Z23" s="47"/>
      <c r="AA23" s="46"/>
      <c r="AB23" s="60">
        <v>22</v>
      </c>
      <c r="AC23" s="47"/>
      <c r="AD23" s="46"/>
      <c r="AE23" s="60">
        <v>23</v>
      </c>
      <c r="AF23" s="47"/>
      <c r="AG23" s="46"/>
      <c r="AH23" s="60">
        <v>36</v>
      </c>
      <c r="AI23" s="47"/>
      <c r="AJ23" s="46"/>
      <c r="AK23" s="60">
        <v>26</v>
      </c>
      <c r="AL23" s="47"/>
      <c r="AM23" s="46"/>
      <c r="AN23" s="60">
        <v>16</v>
      </c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39</v>
      </c>
      <c r="AS25" s="76">
        <f>SUM(AS3:AS23)</f>
        <v>40</v>
      </c>
      <c r="AT25" s="76"/>
      <c r="AU25" s="76">
        <f>SUM(AU3:AU23)</f>
        <v>40</v>
      </c>
      <c r="AV25" s="76">
        <f>SUM(AV3:AV23)</f>
        <v>1835</v>
      </c>
      <c r="AW25" s="76">
        <f>SUM(AW3:AW23)</f>
        <v>1835</v>
      </c>
    </row>
  </sheetData>
  <mergeCells count="7">
    <mergeCell ref="A21:A23"/>
    <mergeCell ref="A18:A20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33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6E379-2D1B-ED48-A670-5907DA9B50CC}">
  <sheetPr>
    <pageSetUpPr fitToPage="1"/>
  </sheetPr>
  <dimension ref="A1:AV22"/>
  <sheetViews>
    <sheetView zoomScale="60" zoomScaleNormal="60" workbookViewId="0">
      <pane xSplit="1" ySplit="2" topLeftCell="AM3" activePane="bottomRight" state="frozen"/>
      <selection pane="topRight" activeCell="B1" sqref="B1"/>
      <selection pane="bottomLeft" activeCell="A3" sqref="A3"/>
      <selection pane="bottomRight" activeCell="AV16" sqref="AV16"/>
    </sheetView>
  </sheetViews>
  <sheetFormatPr defaultColWidth="10.85546875" defaultRowHeight="18" outlineLevelCol="1"/>
  <cols>
    <col min="1" max="1" width="17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7" width="5.42578125" style="11" customWidth="1" outlineLevel="1"/>
    <col min="38" max="48" width="10.85546875" style="11"/>
    <col min="49" max="16384" width="10.85546875" style="2"/>
  </cols>
  <sheetData>
    <row r="1" spans="1:48" ht="9.9499999999999993" customHeight="1" thickBot="1"/>
    <row r="2" spans="1:48" s="1" customFormat="1" ht="74.099999999999994" customHeight="1" thickBot="1">
      <c r="A2" s="82" t="s">
        <v>42</v>
      </c>
      <c r="B2" s="5"/>
      <c r="C2" s="6" t="str">
        <f>A3</f>
        <v>BG Firesparks</v>
      </c>
      <c r="D2" s="7"/>
      <c r="E2" s="8"/>
      <c r="F2" s="6" t="s">
        <v>71</v>
      </c>
      <c r="G2" s="7"/>
      <c r="H2" s="8"/>
      <c r="I2" s="6" t="str">
        <f>A9</f>
        <v>CFX Jays</v>
      </c>
      <c r="J2" s="7"/>
      <c r="K2" s="8"/>
      <c r="L2" s="6" t="str">
        <f>A12</f>
        <v>Halstead Tigers</v>
      </c>
      <c r="M2" s="7"/>
      <c r="N2" s="8"/>
      <c r="O2" s="6" t="str">
        <f>A15</f>
        <v>KCNC Juniors 3</v>
      </c>
      <c r="P2" s="7"/>
      <c r="Q2" s="8"/>
      <c r="R2" s="6" t="str">
        <f>A18</f>
        <v>Wealden Olive</v>
      </c>
      <c r="S2" s="7"/>
      <c r="T2" s="5"/>
      <c r="U2" s="6" t="str">
        <f>A3</f>
        <v>BG Firesparks</v>
      </c>
      <c r="V2" s="7"/>
      <c r="W2" s="8"/>
      <c r="X2" s="6" t="str">
        <f>A6</f>
        <v>CDP Green</v>
      </c>
      <c r="Y2" s="7"/>
      <c r="Z2" s="8"/>
      <c r="AA2" s="6" t="str">
        <f>A9</f>
        <v>CFX Jays</v>
      </c>
      <c r="AB2" s="7"/>
      <c r="AC2" s="8"/>
      <c r="AD2" s="6" t="str">
        <f>A12</f>
        <v>Halstead Tigers</v>
      </c>
      <c r="AE2" s="7"/>
      <c r="AF2" s="8"/>
      <c r="AG2" s="6" t="str">
        <f>A15</f>
        <v>KCNC Juniors 3</v>
      </c>
      <c r="AH2" s="7"/>
      <c r="AI2" s="8"/>
      <c r="AJ2" s="6" t="s">
        <v>15</v>
      </c>
      <c r="AK2" s="7"/>
      <c r="AL2" s="74" t="s">
        <v>35</v>
      </c>
      <c r="AM2" s="7" t="s">
        <v>36</v>
      </c>
      <c r="AN2" s="75" t="s">
        <v>37</v>
      </c>
      <c r="AO2" s="7" t="s">
        <v>38</v>
      </c>
      <c r="AP2" s="74" t="s">
        <v>28</v>
      </c>
      <c r="AQ2" s="75" t="s">
        <v>29</v>
      </c>
      <c r="AR2" s="7" t="s">
        <v>30</v>
      </c>
      <c r="AS2" s="9" t="s">
        <v>31</v>
      </c>
      <c r="AT2" s="5" t="s">
        <v>34</v>
      </c>
      <c r="AU2" s="83" t="s">
        <v>2</v>
      </c>
      <c r="AV2" s="9" t="s">
        <v>32</v>
      </c>
    </row>
    <row r="3" spans="1:48" ht="24.95" customHeight="1">
      <c r="A3" s="99" t="s">
        <v>50</v>
      </c>
      <c r="B3" s="12"/>
      <c r="C3" s="13"/>
      <c r="D3" s="14"/>
      <c r="E3" s="52">
        <v>20</v>
      </c>
      <c r="F3" s="15"/>
      <c r="G3" s="15"/>
      <c r="H3" s="56">
        <v>24</v>
      </c>
      <c r="I3" s="16"/>
      <c r="J3" s="57"/>
      <c r="K3" s="56">
        <v>24</v>
      </c>
      <c r="L3" s="16"/>
      <c r="M3" s="57"/>
      <c r="N3" s="56">
        <v>9</v>
      </c>
      <c r="O3" s="16"/>
      <c r="P3" s="57"/>
      <c r="Q3" s="56">
        <v>15</v>
      </c>
      <c r="R3" s="16"/>
      <c r="S3" s="57"/>
      <c r="T3" s="71"/>
      <c r="U3" s="34"/>
      <c r="V3" s="35"/>
      <c r="W3" s="55" t="s">
        <v>72</v>
      </c>
      <c r="X3" s="11" t="s">
        <v>76</v>
      </c>
      <c r="Z3" s="55">
        <v>28</v>
      </c>
      <c r="AB3" s="33"/>
      <c r="AC3" s="55">
        <v>56</v>
      </c>
      <c r="AE3" s="33"/>
      <c r="AF3" s="55">
        <v>16</v>
      </c>
      <c r="AH3" s="33"/>
      <c r="AI3" s="55">
        <v>20</v>
      </c>
      <c r="AK3" s="33"/>
      <c r="AL3" s="72"/>
      <c r="AM3" s="33"/>
      <c r="AN3" s="73"/>
      <c r="AO3" s="33"/>
      <c r="AP3" s="72"/>
      <c r="AQ3" s="73"/>
      <c r="AR3" s="33"/>
      <c r="AS3" s="77"/>
      <c r="AU3" s="84"/>
      <c r="AV3" s="36"/>
    </row>
    <row r="4" spans="1:48" s="4" customFormat="1" ht="36" customHeight="1">
      <c r="A4" s="97"/>
      <c r="B4" s="18"/>
      <c r="C4" s="19"/>
      <c r="D4" s="20"/>
      <c r="E4" s="21"/>
      <c r="F4" s="22">
        <f t="shared" ref="F4" si="0">IF(ISBLANK(E3),"",IF(E3="W",5,IF(E3="L",0,IF(E3&gt;G5,5,IF(E3=G5,3,IF(E3&gt;G5-4,2,IF(E3&gt;=G5/2,1,0)))))))</f>
        <v>5</v>
      </c>
      <c r="G4" s="22"/>
      <c r="H4" s="21"/>
      <c r="I4" s="22">
        <f t="shared" ref="I4" si="1">IF(ISBLANK(H3),"",IF(H3="W",5,IF(H3="L",0,IF(H3&gt;J5,5,IF(H3=J5,3,IF(H3&gt;J5-4,2,IF(H3&gt;=J5/2,1,0)))))))</f>
        <v>5</v>
      </c>
      <c r="J4" s="23"/>
      <c r="K4" s="21"/>
      <c r="L4" s="22">
        <f t="shared" ref="L4" si="2">IF(ISBLANK(K3),"",IF(K3="W",5,IF(K3="L",0,IF(K3&gt;M5,5,IF(K3=M5,3,IF(K3&gt;M5-4,2,IF(K3&gt;=M5/2,1,0)))))))</f>
        <v>2</v>
      </c>
      <c r="M4" s="23"/>
      <c r="N4" s="21"/>
      <c r="O4" s="22">
        <f t="shared" ref="O4" si="3">IF(ISBLANK(N3),"",IF(N3="W",5,IF(N3="L",0,IF(N3&gt;P5,5,IF(N3=P5,3,IF(N3&gt;P5-4,2,IF(N3&gt;=P5/2,1,0)))))))</f>
        <v>0</v>
      </c>
      <c r="P4" s="23"/>
      <c r="Q4" s="21"/>
      <c r="R4" s="22">
        <f t="shared" ref="R4" si="4">IF(ISBLANK(Q3),"",IF(Q3="W",5,IF(Q3="L",0,IF(Q3&gt;S5,5,IF(Q3=S5,3,IF(Q3&gt;S5-4,2,IF(Q3&gt;=S5/2,1,0)))))))</f>
        <v>5</v>
      </c>
      <c r="S4" s="23"/>
      <c r="T4" s="18"/>
      <c r="U4" s="19"/>
      <c r="V4" s="20"/>
      <c r="W4" s="21"/>
      <c r="X4" s="22">
        <f t="shared" ref="X4" si="5">IF(ISBLANK(W3),"",IF(W3="W",5,IF(W3="L",0,IF(W3&gt;Y5,5,IF(W3=Y5,3,IF(W3&gt;Y5-4,2,IF(W3&gt;=Y5/2,1,0)))))))</f>
        <v>0</v>
      </c>
      <c r="Y4" s="22"/>
      <c r="Z4" s="21"/>
      <c r="AA4" s="22">
        <f t="shared" ref="AA4" si="6">IF(ISBLANK(Z3),"",IF(Z3="W",5,IF(Z3="L",0,IF(Z3&gt;AB5,5,IF(Z3=AB5,3,IF(Z3&gt;AB5-4,2,IF(Z3&gt;=AB5/2,1,0)))))))</f>
        <v>1</v>
      </c>
      <c r="AB4" s="23"/>
      <c r="AC4" s="21"/>
      <c r="AD4" s="22">
        <f t="shared" ref="AD4" si="7">IF(ISBLANK(AC3),"",IF(AC3="W",5,IF(AC3="L",0,IF(AC3&gt;AE5,5,IF(AC3=AE5,3,IF(AC3&gt;AE5-4,2,IF(AC3&gt;=AE5/2,1,0)))))))</f>
        <v>5</v>
      </c>
      <c r="AE4" s="23"/>
      <c r="AF4" s="21"/>
      <c r="AG4" s="22">
        <f t="shared" ref="AG4" si="8">IF(ISBLANK(AF3),"",IF(AF3="W",5,IF(AF3="L",0,IF(AF3&gt;AH5,5,IF(AF3=AH5,3,IF(AF3&gt;AH5-4,2,IF(AF3&gt;=AH5/2,1,0)))))))</f>
        <v>2</v>
      </c>
      <c r="AH4" s="23"/>
      <c r="AI4" s="21"/>
      <c r="AJ4" s="22">
        <f t="shared" ref="AJ4" si="9">IF(ISBLANK(AI3),"",IF(AI3="W",5,IF(AI3="L",0,IF(AI3&gt;AK5,5,IF(AI3=AK5,3,IF(AI3&gt;AK5-4,2,IF(AI3&gt;=AK5/2,1,0)))))))</f>
        <v>5</v>
      </c>
      <c r="AK4" s="23"/>
      <c r="AL4" s="64">
        <f>12-(COUNTBLANK(B4:AK4)-24)</f>
        <v>10</v>
      </c>
      <c r="AM4" s="23">
        <f>COUNTIF(B4:AK4,5)</f>
        <v>5</v>
      </c>
      <c r="AN4" s="68">
        <f>COUNTIF(B4:AK4,3)</f>
        <v>0</v>
      </c>
      <c r="AO4" s="23">
        <f>AL4-AM4-AN4</f>
        <v>5</v>
      </c>
      <c r="AP4" s="64">
        <f>SUM(B3:AK3)</f>
        <v>212</v>
      </c>
      <c r="AQ4" s="68">
        <f>SUM(B5:AK5)</f>
        <v>163</v>
      </c>
      <c r="AR4" s="23">
        <f>AP4-AQ4</f>
        <v>49</v>
      </c>
      <c r="AS4" s="78">
        <f>AP4/AQ4</f>
        <v>1.3006134969325154</v>
      </c>
      <c r="AT4" s="51"/>
      <c r="AU4" s="85">
        <f>SUM(B4:AK4)+AT4</f>
        <v>30</v>
      </c>
      <c r="AV4" s="24">
        <f>RANK(AU4,$AU$3:$AU$20,0)</f>
        <v>3</v>
      </c>
    </row>
    <row r="5" spans="1:48" ht="24.95" customHeight="1">
      <c r="A5" s="100"/>
      <c r="B5" s="26"/>
      <c r="C5" s="27"/>
      <c r="D5" s="28"/>
      <c r="E5" s="29"/>
      <c r="F5" s="30"/>
      <c r="G5" s="54">
        <v>10</v>
      </c>
      <c r="H5" s="29"/>
      <c r="I5" s="30"/>
      <c r="J5" s="58">
        <v>7</v>
      </c>
      <c r="K5" s="29"/>
      <c r="L5" s="30"/>
      <c r="M5" s="58">
        <v>27</v>
      </c>
      <c r="N5" s="29"/>
      <c r="O5" s="30"/>
      <c r="P5" s="58">
        <v>26</v>
      </c>
      <c r="Q5" s="29"/>
      <c r="R5" s="30"/>
      <c r="S5" s="58">
        <v>12</v>
      </c>
      <c r="T5" s="26"/>
      <c r="U5" s="27"/>
      <c r="V5" s="28"/>
      <c r="W5" s="29"/>
      <c r="X5" s="30"/>
      <c r="Y5" s="54" t="s">
        <v>73</v>
      </c>
      <c r="Z5" s="29"/>
      <c r="AA5" s="30"/>
      <c r="AB5" s="58">
        <v>37</v>
      </c>
      <c r="AC5" s="29"/>
      <c r="AD5" s="30"/>
      <c r="AE5" s="58">
        <v>7</v>
      </c>
      <c r="AF5" s="29"/>
      <c r="AG5" s="30"/>
      <c r="AH5" s="58">
        <v>19</v>
      </c>
      <c r="AI5" s="29"/>
      <c r="AJ5" s="30"/>
      <c r="AK5" s="58">
        <v>18</v>
      </c>
      <c r="AL5" s="65"/>
      <c r="AM5" s="61"/>
      <c r="AN5" s="69"/>
      <c r="AO5" s="61"/>
      <c r="AP5" s="65"/>
      <c r="AQ5" s="69"/>
      <c r="AR5" s="61"/>
      <c r="AS5" s="79"/>
      <c r="AT5" s="30"/>
      <c r="AU5" s="86"/>
      <c r="AV5" s="32"/>
    </row>
    <row r="6" spans="1:48" ht="24.95" customHeight="1">
      <c r="A6" s="97" t="s">
        <v>71</v>
      </c>
      <c r="B6" s="59">
        <v>10</v>
      </c>
      <c r="C6" s="16"/>
      <c r="D6" s="57"/>
      <c r="E6" s="34"/>
      <c r="F6" s="34"/>
      <c r="G6" s="35"/>
      <c r="H6" s="55" t="s">
        <v>72</v>
      </c>
      <c r="I6" s="11" t="s">
        <v>76</v>
      </c>
      <c r="K6" s="56" t="s">
        <v>73</v>
      </c>
      <c r="L6" s="16"/>
      <c r="M6" s="57"/>
      <c r="N6" s="56">
        <v>14</v>
      </c>
      <c r="O6" s="16"/>
      <c r="P6" s="57"/>
      <c r="Q6" s="56">
        <v>20</v>
      </c>
      <c r="R6" s="16"/>
      <c r="S6" s="57"/>
      <c r="T6" s="59" t="s">
        <v>73</v>
      </c>
      <c r="U6" s="16"/>
      <c r="V6" s="57"/>
      <c r="W6" s="34"/>
      <c r="X6" s="34"/>
      <c r="Y6" s="35"/>
      <c r="Z6" s="55" t="s">
        <v>72</v>
      </c>
      <c r="AA6" s="11" t="s">
        <v>76</v>
      </c>
      <c r="AC6" s="56">
        <v>46</v>
      </c>
      <c r="AD6" s="16"/>
      <c r="AE6" s="57"/>
      <c r="AF6" s="56">
        <v>26</v>
      </c>
      <c r="AG6" s="16"/>
      <c r="AH6" s="57"/>
      <c r="AI6" s="56">
        <v>51</v>
      </c>
      <c r="AJ6" s="16"/>
      <c r="AK6" s="57"/>
      <c r="AL6" s="63"/>
      <c r="AM6" s="57"/>
      <c r="AN6" s="67"/>
      <c r="AO6" s="57"/>
      <c r="AP6" s="63"/>
      <c r="AQ6" s="67"/>
      <c r="AR6" s="57"/>
      <c r="AS6" s="80"/>
      <c r="AT6" s="16"/>
      <c r="AU6" s="87"/>
      <c r="AV6" s="17"/>
    </row>
    <row r="7" spans="1:48" s="4" customFormat="1" ht="36" customHeight="1">
      <c r="A7" s="97"/>
      <c r="B7" s="25"/>
      <c r="C7" s="22">
        <f t="shared" ref="C7" si="10">IF(ISBLANK(B6),"",IF(B6="W",5,IF(B6="L",0,IF(B6&gt;D8,5,IF(B6=D8,3,IF(B6&gt;D8-4,2,IF(B6&gt;=D8/2,1,0)))))))</f>
        <v>1</v>
      </c>
      <c r="D7" s="23"/>
      <c r="E7" s="19"/>
      <c r="F7" s="19"/>
      <c r="G7" s="20"/>
      <c r="H7" s="21"/>
      <c r="I7" s="22">
        <f t="shared" ref="I7" si="11">IF(ISBLANK(H6),"",IF(H6="W",5,IF(H6="L",0,IF(H6&gt;J8,5,IF(H6=J8,3,IF(H6&gt;J8-4,2,IF(H6&gt;=J8/2,1,0)))))))</f>
        <v>0</v>
      </c>
      <c r="J7" s="22"/>
      <c r="K7" s="21"/>
      <c r="L7" s="22">
        <v>5</v>
      </c>
      <c r="M7" s="23"/>
      <c r="N7" s="21"/>
      <c r="O7" s="22">
        <f t="shared" ref="O7" si="12">IF(ISBLANK(N6),"",IF(N6="W",5,IF(N6="L",0,IF(N6&gt;P8,5,IF(N6=P8,3,IF(N6&gt;P8-4,2,IF(N6&gt;=P8/2,1,0)))))))</f>
        <v>0</v>
      </c>
      <c r="P7" s="23"/>
      <c r="Q7" s="21"/>
      <c r="R7" s="22">
        <f t="shared" ref="R7" si="13">IF(ISBLANK(Q6),"",IF(Q6="W",5,IF(Q6="L",0,IF(Q6&gt;S8,5,IF(Q6=S8,3,IF(Q6&gt;S8-4,2,IF(Q6&gt;=S8/2,1,0)))))))</f>
        <v>5</v>
      </c>
      <c r="S7" s="23"/>
      <c r="T7" s="25"/>
      <c r="U7" s="22">
        <f t="shared" ref="U7" si="14">IF(ISBLANK(T6),"",IF(T6="W",5,IF(T6="L",0,IF(T6&gt;V8,5,IF(T6=V8,3,IF(T6&gt;V8-4,2,IF(T6&gt;=V8/2,1,0)))))))</f>
        <v>5</v>
      </c>
      <c r="V7" s="23"/>
      <c r="W7" s="19"/>
      <c r="X7" s="19"/>
      <c r="Y7" s="20"/>
      <c r="Z7" s="21"/>
      <c r="AA7" s="22">
        <f t="shared" ref="AA7" si="15">IF(ISBLANK(Z6),"",IF(Z6="W",5,IF(Z6="L",0,IF(Z6&gt;AB8,5,IF(Z6=AB8,3,IF(Z6&gt;AB8-4,2,IF(Z6&gt;=AB8/2,1,0)))))))</f>
        <v>0</v>
      </c>
      <c r="AB7" s="22"/>
      <c r="AC7" s="21"/>
      <c r="AD7" s="22">
        <f t="shared" ref="AD7" si="16">IF(ISBLANK(AC6),"",IF(AC6="W",5,IF(AC6="L",0,IF(AC6&gt;AE8,5,IF(AC6=AE8,3,IF(AC6&gt;AE8-4,2,IF(AC6&gt;=AE8/2,1,0)))))))</f>
        <v>5</v>
      </c>
      <c r="AE7" s="23"/>
      <c r="AF7" s="21"/>
      <c r="AG7" s="22">
        <f t="shared" ref="AG7" si="17">IF(ISBLANK(AF6),"",IF(AF6="W",5,IF(AF6="L",0,IF(AF6&gt;AH8,5,IF(AF6=AH8,3,IF(AF6&gt;AH8-4,2,IF(AF6&gt;=AH8/2,1,0)))))))</f>
        <v>5</v>
      </c>
      <c r="AH7" s="23"/>
      <c r="AI7" s="21"/>
      <c r="AJ7" s="22">
        <f t="shared" ref="AJ7" si="18">IF(ISBLANK(AI6),"",IF(AI6="W",5,IF(AI6="L",0,IF(AI6&gt;AK8,5,IF(AI6=AK8,3,IF(AI6&gt;AK8-4,2,IF(AI6&gt;=AK8/2,1,0)))))))</f>
        <v>5</v>
      </c>
      <c r="AK7" s="23"/>
      <c r="AL7" s="64">
        <f>12-(COUNTBLANK(B7:AK7)-24)</f>
        <v>10</v>
      </c>
      <c r="AM7" s="23">
        <f>COUNTIF(B7:AK7,5)</f>
        <v>6</v>
      </c>
      <c r="AN7" s="68">
        <f>COUNTIF(B7:AK7,3)</f>
        <v>0</v>
      </c>
      <c r="AO7" s="23">
        <f>AL7-AM7-AN7</f>
        <v>4</v>
      </c>
      <c r="AP7" s="64">
        <f>SUM(B6:AK6)</f>
        <v>167</v>
      </c>
      <c r="AQ7" s="68">
        <f>SUM(B8:AK8)</f>
        <v>118</v>
      </c>
      <c r="AR7" s="23">
        <f>AP7-AQ7</f>
        <v>49</v>
      </c>
      <c r="AS7" s="78">
        <f>AP7/AQ7</f>
        <v>1.4152542372881356</v>
      </c>
      <c r="AT7" s="51"/>
      <c r="AU7" s="85">
        <f>SUM(B7:AK7)+AT7</f>
        <v>31</v>
      </c>
      <c r="AV7" s="24">
        <f>RANK(AU7,$AU$3:$AU$20,0)</f>
        <v>2</v>
      </c>
    </row>
    <row r="8" spans="1:48" ht="24.95" customHeight="1">
      <c r="A8" s="100"/>
      <c r="B8" s="31"/>
      <c r="C8" s="30"/>
      <c r="D8" s="58">
        <v>20</v>
      </c>
      <c r="E8" s="27"/>
      <c r="F8" s="27"/>
      <c r="G8" s="28"/>
      <c r="H8" s="29"/>
      <c r="I8" s="30"/>
      <c r="J8" s="54" t="s">
        <v>73</v>
      </c>
      <c r="K8" s="29"/>
      <c r="L8" s="30"/>
      <c r="M8" s="58" t="s">
        <v>72</v>
      </c>
      <c r="N8" s="29"/>
      <c r="O8" s="30"/>
      <c r="P8" s="58">
        <v>30</v>
      </c>
      <c r="Q8" s="29"/>
      <c r="R8" s="30"/>
      <c r="S8" s="58">
        <v>16</v>
      </c>
      <c r="T8" s="31"/>
      <c r="U8" s="30"/>
      <c r="V8" s="58" t="s">
        <v>72</v>
      </c>
      <c r="W8" s="27"/>
      <c r="X8" s="27"/>
      <c r="Y8" s="28"/>
      <c r="Z8" s="29"/>
      <c r="AA8" s="30"/>
      <c r="AB8" s="54" t="s">
        <v>73</v>
      </c>
      <c r="AC8" s="29"/>
      <c r="AD8" s="30"/>
      <c r="AE8" s="58">
        <v>23</v>
      </c>
      <c r="AF8" s="29"/>
      <c r="AG8" s="30"/>
      <c r="AH8" s="58">
        <v>22</v>
      </c>
      <c r="AI8" s="29"/>
      <c r="AJ8" s="30"/>
      <c r="AK8" s="58">
        <v>7</v>
      </c>
      <c r="AL8" s="65"/>
      <c r="AM8" s="61"/>
      <c r="AN8" s="69"/>
      <c r="AO8" s="61"/>
      <c r="AP8" s="65"/>
      <c r="AQ8" s="69"/>
      <c r="AR8" s="61"/>
      <c r="AS8" s="79"/>
      <c r="AT8" s="30"/>
      <c r="AU8" s="86"/>
      <c r="AV8" s="32"/>
    </row>
    <row r="9" spans="1:48" ht="24.95" customHeight="1">
      <c r="A9" s="101" t="s">
        <v>14</v>
      </c>
      <c r="B9" s="59">
        <v>7</v>
      </c>
      <c r="C9" s="16"/>
      <c r="D9" s="57"/>
      <c r="E9" s="56" t="s">
        <v>73</v>
      </c>
      <c r="F9" s="16"/>
      <c r="G9" s="57"/>
      <c r="H9" s="37"/>
      <c r="I9" s="37"/>
      <c r="J9" s="38"/>
      <c r="K9" s="56">
        <v>25</v>
      </c>
      <c r="L9" s="16"/>
      <c r="M9" s="57"/>
      <c r="N9" s="56">
        <v>6</v>
      </c>
      <c r="O9" s="16"/>
      <c r="P9" s="57"/>
      <c r="Q9" s="56">
        <v>14</v>
      </c>
      <c r="R9" s="16"/>
      <c r="S9" s="57"/>
      <c r="T9" s="59">
        <v>37</v>
      </c>
      <c r="U9" s="16"/>
      <c r="V9" s="57"/>
      <c r="W9" s="56" t="s">
        <v>73</v>
      </c>
      <c r="X9" s="16"/>
      <c r="Y9" s="57"/>
      <c r="Z9" s="37"/>
      <c r="AA9" s="37"/>
      <c r="AB9" s="38"/>
      <c r="AC9" s="56">
        <v>37</v>
      </c>
      <c r="AD9" s="16"/>
      <c r="AE9" s="57"/>
      <c r="AF9" s="56">
        <v>13</v>
      </c>
      <c r="AG9" s="16"/>
      <c r="AH9" s="57"/>
      <c r="AI9" s="56">
        <v>13</v>
      </c>
      <c r="AJ9" s="16"/>
      <c r="AK9" s="57"/>
      <c r="AL9" s="63"/>
      <c r="AM9" s="57"/>
      <c r="AN9" s="67"/>
      <c r="AO9" s="57"/>
      <c r="AP9" s="63"/>
      <c r="AQ9" s="67"/>
      <c r="AR9" s="57"/>
      <c r="AS9" s="80"/>
      <c r="AT9" s="16"/>
      <c r="AU9" s="87"/>
      <c r="AV9" s="17"/>
    </row>
    <row r="10" spans="1:48" s="4" customFormat="1" ht="36" customHeight="1">
      <c r="A10" s="97"/>
      <c r="B10" s="25"/>
      <c r="C10" s="22">
        <f t="shared" ref="C10" si="19">IF(ISBLANK(B9),"",IF(B9="W",5,IF(B9="L",0,IF(B9&gt;D11,5,IF(B9=D11,3,IF(B9&gt;D11-4,2,IF(B9&gt;=D11/2,1,0)))))))</f>
        <v>0</v>
      </c>
      <c r="D10" s="23"/>
      <c r="E10" s="21"/>
      <c r="F10" s="22">
        <f t="shared" ref="F10" si="20">IF(ISBLANK(E9),"",IF(E9="W",5,IF(E9="L",0,IF(E9&gt;G11,5,IF(E9=G11,3,IF(E9&gt;G11-4,2,IF(E9&gt;=G11/2,1,0)))))))</f>
        <v>5</v>
      </c>
      <c r="G10" s="23"/>
      <c r="H10" s="39"/>
      <c r="I10" s="39"/>
      <c r="J10" s="40"/>
      <c r="K10" s="21"/>
      <c r="L10" s="22">
        <f t="shared" ref="L10" si="21">IF(ISBLANK(K9),"",IF(K9="W",5,IF(K9="L",0,IF(K9&gt;M11,5,IF(K9=M11,3,IF(K9&gt;M11-4,2,IF(K9&gt;=M11/2,1,0)))))))</f>
        <v>1</v>
      </c>
      <c r="M10" s="23"/>
      <c r="N10" s="21"/>
      <c r="O10" s="22">
        <f t="shared" ref="O10" si="22">IF(ISBLANK(N9),"",IF(N9="W",5,IF(N9="L",0,IF(N9&gt;P11,5,IF(N9=P11,3,IF(N9&gt;P11-4,2,IF(N9&gt;=P11/2,1,0)))))))</f>
        <v>0</v>
      </c>
      <c r="P10" s="23"/>
      <c r="Q10" s="21"/>
      <c r="R10" s="22">
        <f t="shared" ref="R10" si="23">IF(ISBLANK(Q9),"",IF(Q9="W",5,IF(Q9="L",0,IF(Q9&gt;S11,5,IF(Q9=S11,3,IF(Q9&gt;S11-4,2,IF(Q9&gt;=S11/2,1,0)))))))</f>
        <v>2</v>
      </c>
      <c r="S10" s="23"/>
      <c r="T10" s="25"/>
      <c r="U10" s="22">
        <v>5</v>
      </c>
      <c r="V10" s="23"/>
      <c r="W10" s="21"/>
      <c r="X10" s="22">
        <f t="shared" ref="X10" si="24">IF(ISBLANK(W9),"",IF(W9="W",5,IF(W9="L",0,IF(W9&gt;Y11,5,IF(W9=Y11,3,IF(W9&gt;Y11-4,2,IF(W9&gt;=Y11/2,1,0)))))))</f>
        <v>5</v>
      </c>
      <c r="Y10" s="23"/>
      <c r="Z10" s="39"/>
      <c r="AA10" s="39"/>
      <c r="AB10" s="40"/>
      <c r="AC10" s="21"/>
      <c r="AD10" s="22">
        <f t="shared" ref="AD10" si="25">IF(ISBLANK(AC9),"",IF(AC9="W",5,IF(AC9="L",0,IF(AC9&gt;AE11,5,IF(AC9=AE11,3,IF(AC9&gt;AE11-4,2,IF(AC9&gt;=AE11/2,1,0)))))))</f>
        <v>5</v>
      </c>
      <c r="AE10" s="23"/>
      <c r="AF10" s="21"/>
      <c r="AG10" s="22">
        <f t="shared" ref="AG10" si="26">IF(ISBLANK(AF9),"",IF(AF9="W",5,IF(AF9="L",0,IF(AF9&gt;AH11,5,IF(AF9=AH11,3,IF(AF9&gt;AH11-4,2,IF(AF9&gt;=AH11/2,1,0)))))))</f>
        <v>1</v>
      </c>
      <c r="AH10" s="23"/>
      <c r="AI10" s="21"/>
      <c r="AJ10" s="22">
        <f t="shared" ref="AJ10" si="27">IF(ISBLANK(AI9),"",IF(AI9="W",5,IF(AI9="L",0,IF(AI9&gt;AK11,5,IF(AI9=AK11,3,IF(AI9&gt;AK11-4,2,IF(AI9&gt;=AK11/2,1,0)))))))</f>
        <v>1</v>
      </c>
      <c r="AK10" s="23"/>
      <c r="AL10" s="64">
        <f>12-(COUNTBLANK(B10:AK10)-24)</f>
        <v>10</v>
      </c>
      <c r="AM10" s="23">
        <f>COUNTIF(B10:AK10,5)</f>
        <v>4</v>
      </c>
      <c r="AN10" s="68">
        <f>COUNTIF(B10:AK10,3)</f>
        <v>0</v>
      </c>
      <c r="AO10" s="23">
        <f>AL10-AM10-AN10</f>
        <v>6</v>
      </c>
      <c r="AP10" s="64">
        <f>SUM(B9:AK9)</f>
        <v>152</v>
      </c>
      <c r="AQ10" s="68">
        <f>SUM(B11:AK11)</f>
        <v>185</v>
      </c>
      <c r="AR10" s="23">
        <f>AP10-AQ10</f>
        <v>-33</v>
      </c>
      <c r="AS10" s="78">
        <f>AP10/AQ10</f>
        <v>0.82162162162162167</v>
      </c>
      <c r="AT10" s="51"/>
      <c r="AU10" s="85">
        <f>SUM(B10:AK10)+AT10</f>
        <v>25</v>
      </c>
      <c r="AV10" s="24">
        <f>RANK(AU10,$AU$3:$AU$20,0)</f>
        <v>4</v>
      </c>
    </row>
    <row r="11" spans="1:48" ht="24.95" customHeight="1">
      <c r="A11" s="100"/>
      <c r="B11" s="31"/>
      <c r="C11" s="30"/>
      <c r="D11" s="58">
        <v>24</v>
      </c>
      <c r="E11" s="29"/>
      <c r="F11" s="30"/>
      <c r="G11" s="58" t="s">
        <v>72</v>
      </c>
      <c r="H11" s="41"/>
      <c r="I11" s="41"/>
      <c r="J11" s="42"/>
      <c r="K11" s="29"/>
      <c r="L11" s="30"/>
      <c r="M11" s="58">
        <v>31</v>
      </c>
      <c r="N11" s="29"/>
      <c r="O11" s="30"/>
      <c r="P11" s="58">
        <v>25</v>
      </c>
      <c r="Q11" s="29"/>
      <c r="R11" s="30"/>
      <c r="S11" s="58">
        <v>16</v>
      </c>
      <c r="T11" s="31"/>
      <c r="U11" s="30"/>
      <c r="V11" s="58">
        <v>28</v>
      </c>
      <c r="W11" s="29"/>
      <c r="X11" s="30"/>
      <c r="Y11" s="58" t="s">
        <v>72</v>
      </c>
      <c r="Z11" s="41"/>
      <c r="AA11" s="41"/>
      <c r="AB11" s="42"/>
      <c r="AC11" s="29"/>
      <c r="AD11" s="30"/>
      <c r="AE11" s="58">
        <v>25</v>
      </c>
      <c r="AF11" s="29"/>
      <c r="AG11" s="30"/>
      <c r="AH11" s="58">
        <v>19</v>
      </c>
      <c r="AI11" s="29"/>
      <c r="AJ11" s="30"/>
      <c r="AK11" s="58">
        <v>17</v>
      </c>
      <c r="AL11" s="65"/>
      <c r="AM11" s="61"/>
      <c r="AN11" s="69"/>
      <c r="AO11" s="61"/>
      <c r="AP11" s="65"/>
      <c r="AQ11" s="69"/>
      <c r="AR11" s="61"/>
      <c r="AS11" s="79"/>
      <c r="AT11" s="30"/>
      <c r="AU11" s="86"/>
      <c r="AV11" s="32"/>
    </row>
    <row r="12" spans="1:48" ht="24.95" customHeight="1">
      <c r="A12" s="101" t="s">
        <v>62</v>
      </c>
      <c r="B12" s="59">
        <v>27</v>
      </c>
      <c r="C12" s="16"/>
      <c r="D12" s="57"/>
      <c r="E12" s="56" t="s">
        <v>72</v>
      </c>
      <c r="F12" s="16" t="s">
        <v>74</v>
      </c>
      <c r="G12" s="57"/>
      <c r="H12" s="56">
        <v>31</v>
      </c>
      <c r="I12" s="16"/>
      <c r="J12" s="57"/>
      <c r="K12" s="37"/>
      <c r="L12" s="37"/>
      <c r="M12" s="38"/>
      <c r="N12" s="56">
        <v>16</v>
      </c>
      <c r="O12" s="16"/>
      <c r="P12" s="57"/>
      <c r="Q12" s="56">
        <v>18</v>
      </c>
      <c r="R12" s="16"/>
      <c r="S12" s="57"/>
      <c r="T12" s="59">
        <v>7</v>
      </c>
      <c r="U12" s="16"/>
      <c r="V12" s="57"/>
      <c r="W12" s="56">
        <v>23</v>
      </c>
      <c r="X12" s="16"/>
      <c r="Y12" s="57"/>
      <c r="Z12" s="56">
        <v>25</v>
      </c>
      <c r="AA12" s="16"/>
      <c r="AB12" s="57"/>
      <c r="AC12" s="37"/>
      <c r="AD12" s="37"/>
      <c r="AE12" s="38"/>
      <c r="AF12" s="56">
        <v>12</v>
      </c>
      <c r="AG12" s="16"/>
      <c r="AH12" s="57"/>
      <c r="AI12" s="56">
        <v>16</v>
      </c>
      <c r="AJ12" s="16"/>
      <c r="AK12" s="57"/>
      <c r="AL12" s="63"/>
      <c r="AM12" s="57"/>
      <c r="AN12" s="67"/>
      <c r="AO12" s="57"/>
      <c r="AP12" s="63"/>
      <c r="AQ12" s="67"/>
      <c r="AR12" s="57"/>
      <c r="AS12" s="80"/>
      <c r="AT12" s="16"/>
      <c r="AU12" s="87"/>
      <c r="AV12" s="17"/>
    </row>
    <row r="13" spans="1:48" s="4" customFormat="1" ht="36" customHeight="1">
      <c r="A13" s="97"/>
      <c r="B13" s="25"/>
      <c r="C13" s="22">
        <f t="shared" ref="C13" si="28">IF(ISBLANK(B12),"",IF(B12="W",5,IF(B12="L",0,IF(B12&gt;D14,5,IF(B12=D14,3,IF(B12&gt;D14-4,2,IF(B12&gt;=D14/2,1,0)))))))</f>
        <v>5</v>
      </c>
      <c r="D13" s="23"/>
      <c r="E13" s="21"/>
      <c r="F13" s="22">
        <v>0</v>
      </c>
      <c r="G13" s="23"/>
      <c r="H13" s="21"/>
      <c r="I13" s="22">
        <f t="shared" ref="I13" si="29">IF(ISBLANK(H12),"",IF(H12="W",5,IF(H12="L",0,IF(H12&gt;J14,5,IF(H12=J14,3,IF(H12&gt;J14-4,2,IF(H12&gt;=J14/2,1,0)))))))</f>
        <v>5</v>
      </c>
      <c r="J13" s="23"/>
      <c r="K13" s="39"/>
      <c r="L13" s="39"/>
      <c r="M13" s="40"/>
      <c r="N13" s="21"/>
      <c r="O13" s="22">
        <f t="shared" ref="O13" si="30">IF(ISBLANK(N12),"",IF(N12="W",5,IF(N12="L",0,IF(N12&gt;P14,5,IF(N12=P14,3,IF(N12&gt;P14-4,2,IF(N12&gt;=P14/2,1,0)))))))</f>
        <v>0</v>
      </c>
      <c r="P13" s="23"/>
      <c r="Q13" s="21"/>
      <c r="R13" s="22">
        <f t="shared" ref="R13" si="31">IF(ISBLANK(Q12),"",IF(Q12="W",5,IF(Q12="L",0,IF(Q12&gt;S14,5,IF(Q12=S14,3,IF(Q12&gt;S14-4,2,IF(Q12&gt;=S14/2,1,0)))))))</f>
        <v>1</v>
      </c>
      <c r="S13" s="23"/>
      <c r="T13" s="25"/>
      <c r="U13" s="22">
        <f t="shared" ref="U13" si="32">IF(ISBLANK(T12),"",IF(T12="W",5,IF(T12="L",0,IF(T12&gt;V14,5,IF(T12=V14,3,IF(T12&gt;V14-4,2,IF(T12&gt;=V14/2,1,0)))))))</f>
        <v>0</v>
      </c>
      <c r="V13" s="23"/>
      <c r="W13" s="21"/>
      <c r="X13" s="22">
        <f t="shared" ref="X13" si="33">IF(ISBLANK(W12),"",IF(W12="W",5,IF(W12="L",0,IF(W12&gt;Y14,5,IF(W12=Y14,3,IF(W12&gt;Y14-4,2,IF(W12&gt;=Y14/2,1,0)))))))</f>
        <v>1</v>
      </c>
      <c r="Y13" s="23"/>
      <c r="Z13" s="21"/>
      <c r="AA13" s="22">
        <f t="shared" ref="AA13" si="34">IF(ISBLANK(Z12),"",IF(Z12="W",5,IF(Z12="L",0,IF(Z12&gt;AB14,5,IF(Z12=AB14,3,IF(Z12&gt;AB14-4,2,IF(Z12&gt;=AB14/2,1,0)))))))</f>
        <v>1</v>
      </c>
      <c r="AB13" s="23"/>
      <c r="AC13" s="39"/>
      <c r="AD13" s="39"/>
      <c r="AE13" s="40"/>
      <c r="AF13" s="21"/>
      <c r="AG13" s="22">
        <f t="shared" ref="AG13" si="35">IF(ISBLANK(AF12),"",IF(AF12="W",5,IF(AF12="L",0,IF(AF12&gt;AH14,5,IF(AF12=AH14,3,IF(AF12&gt;AH14-4,2,IF(AF12&gt;=AH14/2,1,0)))))))</f>
        <v>0</v>
      </c>
      <c r="AH13" s="23"/>
      <c r="AI13" s="21"/>
      <c r="AJ13" s="22">
        <f t="shared" ref="AJ13" si="36">IF(ISBLANK(AI12),"",IF(AI12="W",5,IF(AI12="L",0,IF(AI12&gt;AK14,5,IF(AI12=AK14,3,IF(AI12&gt;AK14-4,2,IF(AI12&gt;=AK14/2,1,0)))))))</f>
        <v>1</v>
      </c>
      <c r="AK13" s="23"/>
      <c r="AL13" s="64">
        <f>12-(COUNTBLANK(B13:AK13)-24)</f>
        <v>10</v>
      </c>
      <c r="AM13" s="23">
        <f>COUNTIF(B13:AK13,5)</f>
        <v>2</v>
      </c>
      <c r="AN13" s="68">
        <f>COUNTIF(B13:AK13,3)</f>
        <v>0</v>
      </c>
      <c r="AO13" s="23">
        <f>AL13-AM13-AN13</f>
        <v>8</v>
      </c>
      <c r="AP13" s="64">
        <f>SUM(B12:AK12)</f>
        <v>175</v>
      </c>
      <c r="AQ13" s="68">
        <f>SUM(B14:AK14)</f>
        <v>322</v>
      </c>
      <c r="AR13" s="23">
        <f>AP13-AQ13</f>
        <v>-147</v>
      </c>
      <c r="AS13" s="78">
        <f>AP13/AQ13</f>
        <v>0.54347826086956519</v>
      </c>
      <c r="AT13" s="51"/>
      <c r="AU13" s="85">
        <f>SUM(B13:AK13)+AT13</f>
        <v>14</v>
      </c>
      <c r="AV13" s="24">
        <f>RANK(AU13,$AU$3:$AU$20,0)</f>
        <v>6</v>
      </c>
    </row>
    <row r="14" spans="1:48" ht="24.95" customHeight="1">
      <c r="A14" s="100"/>
      <c r="B14" s="31"/>
      <c r="C14" s="30"/>
      <c r="D14" s="58">
        <v>24</v>
      </c>
      <c r="E14" s="29"/>
      <c r="F14" s="30"/>
      <c r="G14" s="58" t="s">
        <v>73</v>
      </c>
      <c r="H14" s="29"/>
      <c r="I14" s="30"/>
      <c r="J14" s="58">
        <v>25</v>
      </c>
      <c r="K14" s="41"/>
      <c r="L14" s="41"/>
      <c r="M14" s="42"/>
      <c r="N14" s="29"/>
      <c r="O14" s="30"/>
      <c r="P14" s="58">
        <v>42</v>
      </c>
      <c r="Q14" s="29"/>
      <c r="R14" s="30"/>
      <c r="S14" s="58">
        <v>31</v>
      </c>
      <c r="T14" s="31"/>
      <c r="U14" s="30"/>
      <c r="V14" s="58">
        <v>56</v>
      </c>
      <c r="W14" s="29"/>
      <c r="X14" s="30"/>
      <c r="Y14" s="58">
        <v>46</v>
      </c>
      <c r="Z14" s="29"/>
      <c r="AA14" s="30"/>
      <c r="AB14" s="58">
        <v>37</v>
      </c>
      <c r="AC14" s="41"/>
      <c r="AD14" s="41"/>
      <c r="AE14" s="42"/>
      <c r="AF14" s="29"/>
      <c r="AG14" s="30"/>
      <c r="AH14" s="58">
        <v>38</v>
      </c>
      <c r="AI14" s="29"/>
      <c r="AJ14" s="30"/>
      <c r="AK14" s="58">
        <v>23</v>
      </c>
      <c r="AL14" s="65"/>
      <c r="AM14" s="61"/>
      <c r="AN14" s="69"/>
      <c r="AO14" s="61"/>
      <c r="AP14" s="65"/>
      <c r="AQ14" s="69"/>
      <c r="AR14" s="61"/>
      <c r="AS14" s="79"/>
      <c r="AT14" s="30"/>
      <c r="AU14" s="86"/>
      <c r="AV14" s="32"/>
    </row>
    <row r="15" spans="1:48" ht="24.95" customHeight="1">
      <c r="A15" s="101" t="s">
        <v>49</v>
      </c>
      <c r="B15" s="59">
        <v>26</v>
      </c>
      <c r="C15" s="16"/>
      <c r="D15" s="57"/>
      <c r="E15" s="56">
        <v>30</v>
      </c>
      <c r="F15" s="16"/>
      <c r="G15" s="57"/>
      <c r="H15" s="56">
        <v>25</v>
      </c>
      <c r="I15" s="16"/>
      <c r="J15" s="57"/>
      <c r="K15" s="56">
        <v>42</v>
      </c>
      <c r="L15" s="16"/>
      <c r="M15" s="57"/>
      <c r="N15" s="37"/>
      <c r="O15" s="37"/>
      <c r="P15" s="38"/>
      <c r="Q15" s="56">
        <v>31</v>
      </c>
      <c r="R15" s="16"/>
      <c r="S15" s="57"/>
      <c r="T15" s="59">
        <v>19</v>
      </c>
      <c r="U15" s="16"/>
      <c r="V15" s="57"/>
      <c r="W15" s="56">
        <v>22</v>
      </c>
      <c r="X15" s="16"/>
      <c r="Y15" s="57"/>
      <c r="Z15" s="56">
        <v>19</v>
      </c>
      <c r="AA15" s="16"/>
      <c r="AB15" s="57"/>
      <c r="AC15" s="56">
        <v>38</v>
      </c>
      <c r="AD15" s="16"/>
      <c r="AE15" s="57"/>
      <c r="AF15" s="37"/>
      <c r="AG15" s="37"/>
      <c r="AH15" s="38"/>
      <c r="AI15" s="56">
        <v>25</v>
      </c>
      <c r="AJ15" s="16"/>
      <c r="AK15" s="57"/>
      <c r="AL15" s="63"/>
      <c r="AM15" s="57"/>
      <c r="AN15" s="67"/>
      <c r="AO15" s="57"/>
      <c r="AP15" s="63"/>
      <c r="AQ15" s="67"/>
      <c r="AR15" s="57"/>
      <c r="AS15" s="80"/>
      <c r="AT15" s="16"/>
      <c r="AU15" s="87"/>
      <c r="AV15" s="17"/>
    </row>
    <row r="16" spans="1:48" s="4" customFormat="1" ht="36" customHeight="1">
      <c r="A16" s="97"/>
      <c r="B16" s="25"/>
      <c r="C16" s="22">
        <f t="shared" ref="C16" si="37">IF(ISBLANK(B15),"",IF(B15="W",5,IF(B15="L",0,IF(B15&gt;D17,5,IF(B15=D17,3,IF(B15&gt;D17-4,2,IF(B15&gt;=D17/2,1,0)))))))</f>
        <v>5</v>
      </c>
      <c r="D16" s="23"/>
      <c r="E16" s="21"/>
      <c r="F16" s="22">
        <f t="shared" ref="F16" si="38">IF(ISBLANK(E15),"",IF(E15="W",5,IF(E15="L",0,IF(E15&gt;G17,5,IF(E15=G17,3,IF(E15&gt;G17-4,2,IF(E15&gt;=G17/2,1,0)))))))</f>
        <v>5</v>
      </c>
      <c r="G16" s="23"/>
      <c r="H16" s="21"/>
      <c r="I16" s="22">
        <f t="shared" ref="I16" si="39">IF(ISBLANK(H15),"",IF(H15="W",5,IF(H15="L",0,IF(H15&gt;J17,5,IF(H15=J17,3,IF(H15&gt;J17-4,2,IF(H15&gt;=J17/2,1,0)))))))</f>
        <v>5</v>
      </c>
      <c r="J16" s="23"/>
      <c r="K16" s="21"/>
      <c r="L16" s="22">
        <f t="shared" ref="L16" si="40">IF(ISBLANK(K15),"",IF(K15="W",5,IF(K15="L",0,IF(K15&gt;M17,5,IF(K15=M17,3,IF(K15&gt;M17-4,2,IF(K15&gt;=M17/2,1,0)))))))</f>
        <v>5</v>
      </c>
      <c r="M16" s="23"/>
      <c r="N16" s="39"/>
      <c r="O16" s="39"/>
      <c r="P16" s="40"/>
      <c r="Q16" s="21"/>
      <c r="R16" s="22">
        <f t="shared" ref="R16" si="41">IF(ISBLANK(Q15),"",IF(Q15="W",5,IF(Q15="L",0,IF(Q15&gt;S17,5,IF(Q15=S17,3,IF(Q15&gt;S17-4,2,IF(Q15&gt;=S17/2,1,0)))))))</f>
        <v>5</v>
      </c>
      <c r="S16" s="23"/>
      <c r="T16" s="25"/>
      <c r="U16" s="22">
        <f t="shared" ref="U16" si="42">IF(ISBLANK(T15),"",IF(T15="W",5,IF(T15="L",0,IF(T15&gt;V17,5,IF(T15=V17,3,IF(T15&gt;V17-4,2,IF(T15&gt;=V17/2,1,0)))))))</f>
        <v>5</v>
      </c>
      <c r="V16" s="23"/>
      <c r="W16" s="21"/>
      <c r="X16" s="22">
        <f t="shared" ref="X16" si="43">IF(ISBLANK(W15),"",IF(W15="W",5,IF(W15="L",0,IF(W15&gt;Y17,5,IF(W15=Y17,3,IF(W15&gt;Y17-4,2,IF(W15&gt;=Y17/2,1,0)))))))</f>
        <v>1</v>
      </c>
      <c r="Y16" s="23"/>
      <c r="Z16" s="21"/>
      <c r="AA16" s="22">
        <f t="shared" ref="AA16" si="44">IF(ISBLANK(Z15),"",IF(Z15="W",5,IF(Z15="L",0,IF(Z15&gt;AB17,5,IF(Z15=AB17,3,IF(Z15&gt;AB17-4,2,IF(Z15&gt;=AB17/2,1,0)))))))</f>
        <v>5</v>
      </c>
      <c r="AB16" s="23"/>
      <c r="AC16" s="21"/>
      <c r="AD16" s="22">
        <f t="shared" ref="AD16" si="45">IF(ISBLANK(AC15),"",IF(AC15="W",5,IF(AC15="L",0,IF(AC15&gt;AE17,5,IF(AC15=AE17,3,IF(AC15&gt;AE17-4,2,IF(AC15&gt;=AE17/2,1,0)))))))</f>
        <v>5</v>
      </c>
      <c r="AE16" s="23"/>
      <c r="AF16" s="39"/>
      <c r="AG16" s="39"/>
      <c r="AH16" s="40"/>
      <c r="AI16" s="21"/>
      <c r="AJ16" s="22">
        <f t="shared" ref="AJ16" si="46">IF(ISBLANK(AI15),"",IF(AI15="W",5,IF(AI15="L",0,IF(AI15&gt;AK17,5,IF(AI15=AK17,3,IF(AI15&gt;AK17-4,2,IF(AI15&gt;=AK17/2,1,0)))))))</f>
        <v>5</v>
      </c>
      <c r="AK16" s="23"/>
      <c r="AL16" s="64">
        <f>12-(COUNTBLANK(B16:AK16)-24)</f>
        <v>10</v>
      </c>
      <c r="AM16" s="23">
        <f>COUNTIF(B16:AK16,5)</f>
        <v>9</v>
      </c>
      <c r="AN16" s="68">
        <f>COUNTIF(B16:AK16,3)</f>
        <v>0</v>
      </c>
      <c r="AO16" s="23">
        <f>AL16-AM16-AN16</f>
        <v>1</v>
      </c>
      <c r="AP16" s="64">
        <f>SUM(B15:AK15)</f>
        <v>277</v>
      </c>
      <c r="AQ16" s="68">
        <f>SUM(B17:AK17)</f>
        <v>132</v>
      </c>
      <c r="AR16" s="23">
        <f>AP16-AQ16</f>
        <v>145</v>
      </c>
      <c r="AS16" s="78">
        <f>AP16/AQ16</f>
        <v>2.0984848484848486</v>
      </c>
      <c r="AT16" s="51"/>
      <c r="AU16" s="85">
        <f>SUM(B16:AK16)+AT16</f>
        <v>46</v>
      </c>
      <c r="AV16" s="24">
        <f>RANK(AU16,$AU$3:$AU$20,0)</f>
        <v>1</v>
      </c>
    </row>
    <row r="17" spans="1:48" ht="24.95" customHeight="1">
      <c r="A17" s="100"/>
      <c r="B17" s="31"/>
      <c r="C17" s="30"/>
      <c r="D17" s="58">
        <v>9</v>
      </c>
      <c r="E17" s="29"/>
      <c r="F17" s="30"/>
      <c r="G17" s="58">
        <v>14</v>
      </c>
      <c r="H17" s="29"/>
      <c r="I17" s="30"/>
      <c r="J17" s="58">
        <v>6</v>
      </c>
      <c r="K17" s="29"/>
      <c r="L17" s="30"/>
      <c r="M17" s="58">
        <v>16</v>
      </c>
      <c r="N17" s="41"/>
      <c r="O17" s="41"/>
      <c r="P17" s="42"/>
      <c r="Q17" s="29"/>
      <c r="R17" s="30"/>
      <c r="S17" s="58">
        <v>12</v>
      </c>
      <c r="T17" s="31"/>
      <c r="U17" s="30"/>
      <c r="V17" s="58">
        <v>16</v>
      </c>
      <c r="W17" s="29"/>
      <c r="X17" s="30"/>
      <c r="Y17" s="58">
        <v>26</v>
      </c>
      <c r="Z17" s="29"/>
      <c r="AA17" s="30"/>
      <c r="AB17" s="58">
        <v>13</v>
      </c>
      <c r="AC17" s="29"/>
      <c r="AD17" s="30"/>
      <c r="AE17" s="58">
        <v>12</v>
      </c>
      <c r="AF17" s="41"/>
      <c r="AG17" s="41"/>
      <c r="AH17" s="42"/>
      <c r="AI17" s="29"/>
      <c r="AJ17" s="30"/>
      <c r="AK17" s="58">
        <v>8</v>
      </c>
      <c r="AL17" s="65"/>
      <c r="AM17" s="61"/>
      <c r="AN17" s="69"/>
      <c r="AO17" s="61"/>
      <c r="AP17" s="65"/>
      <c r="AQ17" s="69"/>
      <c r="AR17" s="61"/>
      <c r="AS17" s="79"/>
      <c r="AT17" s="30"/>
      <c r="AU17" s="86"/>
      <c r="AV17" s="32"/>
    </row>
    <row r="18" spans="1:48" ht="24.95" customHeight="1">
      <c r="A18" s="101" t="s">
        <v>15</v>
      </c>
      <c r="B18" s="59">
        <v>12</v>
      </c>
      <c r="C18" s="16"/>
      <c r="D18" s="57"/>
      <c r="E18" s="56">
        <v>16</v>
      </c>
      <c r="F18" s="16"/>
      <c r="G18" s="57"/>
      <c r="H18" s="56">
        <v>16</v>
      </c>
      <c r="I18" s="16"/>
      <c r="J18" s="57"/>
      <c r="K18" s="56">
        <v>31</v>
      </c>
      <c r="L18" s="16"/>
      <c r="M18" s="57"/>
      <c r="N18" s="56">
        <v>12</v>
      </c>
      <c r="O18" s="16"/>
      <c r="P18" s="57"/>
      <c r="Q18" s="90"/>
      <c r="R18" s="90"/>
      <c r="S18" s="91"/>
      <c r="T18" s="59">
        <v>18</v>
      </c>
      <c r="U18" s="16"/>
      <c r="V18" s="57"/>
      <c r="W18" s="56">
        <v>7</v>
      </c>
      <c r="X18" s="16"/>
      <c r="Y18" s="57"/>
      <c r="Z18" s="56">
        <v>17</v>
      </c>
      <c r="AA18" s="16"/>
      <c r="AB18" s="57"/>
      <c r="AC18" s="56">
        <v>23</v>
      </c>
      <c r="AD18" s="16"/>
      <c r="AE18" s="57"/>
      <c r="AF18" s="56">
        <v>8</v>
      </c>
      <c r="AG18" s="16"/>
      <c r="AH18" s="57"/>
      <c r="AI18" s="90"/>
      <c r="AJ18" s="90"/>
      <c r="AK18" s="91"/>
      <c r="AL18" s="63"/>
      <c r="AM18" s="57"/>
      <c r="AN18" s="67"/>
      <c r="AO18" s="57"/>
      <c r="AP18" s="63"/>
      <c r="AQ18" s="67"/>
      <c r="AR18" s="57"/>
      <c r="AS18" s="80"/>
      <c r="AT18" s="16"/>
      <c r="AU18" s="87"/>
      <c r="AV18" s="17"/>
    </row>
    <row r="19" spans="1:48" s="4" customFormat="1" ht="36" customHeight="1">
      <c r="A19" s="97"/>
      <c r="B19" s="25"/>
      <c r="C19" s="22">
        <f t="shared" ref="C19" si="47">IF(ISBLANK(B18),"",IF(B18="W",5,IF(B18="L",0,IF(B18&gt;D20,5,IF(B18=D20,3,IF(B18&gt;D20-4,2,IF(B18&gt;=D20/2,1,0)))))))</f>
        <v>2</v>
      </c>
      <c r="D19" s="23"/>
      <c r="E19" s="21"/>
      <c r="F19" s="22">
        <f t="shared" ref="F19" si="48">IF(ISBLANK(E18),"",IF(E18="W",5,IF(E18="L",0,IF(E18&gt;G20,5,IF(E18=G20,3,IF(E18&gt;G20-4,2,IF(E18&gt;=G20/2,1,0)))))))</f>
        <v>1</v>
      </c>
      <c r="G19" s="23"/>
      <c r="H19" s="21"/>
      <c r="I19" s="22">
        <f t="shared" ref="I19" si="49">IF(ISBLANK(H18),"",IF(H18="W",5,IF(H18="L",0,IF(H18&gt;J20,5,IF(H18=J20,3,IF(H18&gt;J20-4,2,IF(H18&gt;=J20/2,1,0)))))))</f>
        <v>5</v>
      </c>
      <c r="J19" s="23"/>
      <c r="K19" s="21"/>
      <c r="L19" s="22">
        <f t="shared" ref="L19" si="50">IF(ISBLANK(K18),"",IF(K18="W",5,IF(K18="L",0,IF(K18&gt;M20,5,IF(K18=M20,3,IF(K18&gt;M20-4,2,IF(K18&gt;=M20/2,1,0)))))))</f>
        <v>5</v>
      </c>
      <c r="M19" s="23"/>
      <c r="N19" s="21"/>
      <c r="O19" s="22">
        <f t="shared" ref="O19" si="51">IF(ISBLANK(N18),"",IF(N18="W",5,IF(N18="L",0,IF(N18&gt;P20,5,IF(N18=P20,3,IF(N18&gt;P20-4,2,IF(N18&gt;=P20/2,1,0)))))))</f>
        <v>0</v>
      </c>
      <c r="P19" s="23"/>
      <c r="Q19" s="39"/>
      <c r="R19" s="39"/>
      <c r="S19" s="40"/>
      <c r="T19" s="25"/>
      <c r="U19" s="22">
        <f t="shared" ref="U19" si="52">IF(ISBLANK(T18),"",IF(T18="W",5,IF(T18="L",0,IF(T18&gt;V20,5,IF(T18=V20,3,IF(T18&gt;V20-4,2,IF(T18&gt;=V20/2,1,0)))))))</f>
        <v>2</v>
      </c>
      <c r="V19" s="23"/>
      <c r="W19" s="21"/>
      <c r="X19" s="22">
        <f t="shared" ref="X19" si="53">IF(ISBLANK(W18),"",IF(W18="W",5,IF(W18="L",0,IF(W18&gt;Y20,5,IF(W18=Y20,3,IF(W18&gt;Y20-4,2,IF(W18&gt;=Y20/2,1,0)))))))</f>
        <v>0</v>
      </c>
      <c r="Y19" s="23"/>
      <c r="Z19" s="21"/>
      <c r="AA19" s="22">
        <f t="shared" ref="AA19" si="54">IF(ISBLANK(Z18),"",IF(Z18="W",5,IF(Z18="L",0,IF(Z18&gt;AB20,5,IF(Z18=AB20,3,IF(Z18&gt;AB20-4,2,IF(Z18&gt;=AB20/2,1,0)))))))</f>
        <v>5</v>
      </c>
      <c r="AB19" s="23"/>
      <c r="AC19" s="21"/>
      <c r="AD19" s="22">
        <f t="shared" ref="AD19" si="55">IF(ISBLANK(AC18),"",IF(AC18="W",5,IF(AC18="L",0,IF(AC18&gt;AE20,5,IF(AC18=AE20,3,IF(AC18&gt;AE20-4,2,IF(AC18&gt;=AE20/2,1,0)))))))</f>
        <v>5</v>
      </c>
      <c r="AE19" s="23"/>
      <c r="AF19" s="21"/>
      <c r="AG19" s="22">
        <f t="shared" ref="AG19" si="56">IF(ISBLANK(AF18),"",IF(AF18="W",5,IF(AF18="L",0,IF(AF18&gt;AH20,5,IF(AF18=AH20,3,IF(AF18&gt;AH20-4,2,IF(AF18&gt;=AH20/2,1,0)))))))</f>
        <v>0</v>
      </c>
      <c r="AH19" s="23"/>
      <c r="AI19" s="39"/>
      <c r="AJ19" s="39"/>
      <c r="AK19" s="40"/>
      <c r="AL19" s="64">
        <f>12-(COUNTBLANK(B19:AK19)-24)</f>
        <v>10</v>
      </c>
      <c r="AM19" s="23">
        <f>COUNTIF(B19:AK19,5)</f>
        <v>4</v>
      </c>
      <c r="AN19" s="68">
        <f>COUNTIF(B19:AK19,3)</f>
        <v>0</v>
      </c>
      <c r="AO19" s="23">
        <f>AL19-AM19-AN19</f>
        <v>6</v>
      </c>
      <c r="AP19" s="64">
        <f>SUM(B18:AK18)</f>
        <v>160</v>
      </c>
      <c r="AQ19" s="68">
        <f>SUM(B20:AK20)</f>
        <v>223</v>
      </c>
      <c r="AR19" s="23">
        <f>AP19-AQ19</f>
        <v>-63</v>
      </c>
      <c r="AS19" s="78">
        <f>AP19/AQ19</f>
        <v>0.71748878923766812</v>
      </c>
      <c r="AT19" s="51"/>
      <c r="AU19" s="85">
        <f>SUM(B19:AK19)+AT19</f>
        <v>25</v>
      </c>
      <c r="AV19" s="24">
        <f>RANK(AU19,$AU$3:$AU$20,0)</f>
        <v>4</v>
      </c>
    </row>
    <row r="20" spans="1:48" ht="24.95" customHeight="1" thickBot="1">
      <c r="A20" s="98"/>
      <c r="B20" s="45"/>
      <c r="C20" s="46"/>
      <c r="D20" s="60">
        <v>15</v>
      </c>
      <c r="E20" s="47"/>
      <c r="F20" s="46"/>
      <c r="G20" s="60">
        <v>20</v>
      </c>
      <c r="H20" s="47"/>
      <c r="I20" s="46"/>
      <c r="J20" s="60">
        <v>14</v>
      </c>
      <c r="K20" s="47"/>
      <c r="L20" s="46"/>
      <c r="M20" s="60">
        <v>18</v>
      </c>
      <c r="N20" s="47"/>
      <c r="O20" s="46"/>
      <c r="P20" s="60">
        <v>31</v>
      </c>
      <c r="Q20" s="48"/>
      <c r="R20" s="48"/>
      <c r="S20" s="96"/>
      <c r="T20" s="45"/>
      <c r="U20" s="46"/>
      <c r="V20" s="60">
        <v>20</v>
      </c>
      <c r="W20" s="47"/>
      <c r="X20" s="46"/>
      <c r="Y20" s="60">
        <v>51</v>
      </c>
      <c r="Z20" s="47"/>
      <c r="AA20" s="46"/>
      <c r="AB20" s="60">
        <v>13</v>
      </c>
      <c r="AC20" s="47"/>
      <c r="AD20" s="46"/>
      <c r="AE20" s="60">
        <v>16</v>
      </c>
      <c r="AF20" s="47"/>
      <c r="AG20" s="46"/>
      <c r="AH20" s="60">
        <v>25</v>
      </c>
      <c r="AI20" s="48"/>
      <c r="AJ20" s="48"/>
      <c r="AK20" s="96"/>
      <c r="AL20" s="66"/>
      <c r="AM20" s="62"/>
      <c r="AN20" s="70"/>
      <c r="AO20" s="62"/>
      <c r="AP20" s="66"/>
      <c r="AQ20" s="70"/>
      <c r="AR20" s="62"/>
      <c r="AS20" s="81"/>
      <c r="AT20" s="46"/>
      <c r="AU20" s="88"/>
      <c r="AV20" s="50"/>
    </row>
    <row r="22" spans="1:48">
      <c r="AL22" s="76" t="s">
        <v>39</v>
      </c>
      <c r="AM22" s="76">
        <f>SUM(AM3:AM20)</f>
        <v>30</v>
      </c>
      <c r="AN22" s="76"/>
      <c r="AO22" s="76">
        <f>SUM(AO3:AO20)</f>
        <v>30</v>
      </c>
      <c r="AP22" s="76">
        <f>SUM(AP3:AP20)</f>
        <v>1143</v>
      </c>
      <c r="AQ22" s="76">
        <f>SUM(AQ3:AQ20)</f>
        <v>1143</v>
      </c>
    </row>
  </sheetData>
  <mergeCells count="6">
    <mergeCell ref="A18:A20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33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5099D-BCC3-344E-A2F6-354089F7687A}">
  <sheetPr>
    <pageSetUpPr fitToPage="1"/>
  </sheetPr>
  <dimension ref="A1:AV22"/>
  <sheetViews>
    <sheetView zoomScale="62" zoomScaleNormal="62" workbookViewId="0">
      <pane xSplit="1" ySplit="2" topLeftCell="AL3" activePane="bottomRight" state="frozen"/>
      <selection pane="topRight" activeCell="B1" sqref="B1"/>
      <selection pane="bottomLeft" activeCell="A3" sqref="A3"/>
      <selection pane="bottomRight" activeCell="AV13" sqref="AV13"/>
    </sheetView>
  </sheetViews>
  <sheetFormatPr defaultColWidth="10.85546875" defaultRowHeight="18" outlineLevelCol="1"/>
  <cols>
    <col min="1" max="1" width="16.1406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7" width="5.42578125" style="11" customWidth="1" outlineLevel="1"/>
    <col min="38" max="48" width="10.85546875" style="11"/>
    <col min="49" max="16384" width="10.85546875" style="2"/>
  </cols>
  <sheetData>
    <row r="1" spans="1:48" ht="9.9499999999999993" customHeight="1" thickBot="1"/>
    <row r="2" spans="1:48" s="1" customFormat="1" ht="74.099999999999994" customHeight="1" thickBot="1">
      <c r="A2" s="82" t="s">
        <v>43</v>
      </c>
      <c r="B2" s="5"/>
      <c r="C2" s="6" t="str">
        <f>A3</f>
        <v>BG Firephoenix</v>
      </c>
      <c r="D2" s="7"/>
      <c r="E2" s="8"/>
      <c r="F2" s="6" t="str">
        <f>A6</f>
        <v>CFX Eagles</v>
      </c>
      <c r="G2" s="7"/>
      <c r="H2" s="8"/>
      <c r="I2" s="6" t="str">
        <f>A9</f>
        <v>KCNC Juniors 4</v>
      </c>
      <c r="J2" s="7"/>
      <c r="K2" s="8"/>
      <c r="L2" s="6" t="str">
        <f>A12</f>
        <v>Langton Pisces</v>
      </c>
      <c r="M2" s="7"/>
      <c r="N2" s="8"/>
      <c r="O2" s="6" t="str">
        <f>A15</f>
        <v>Otford Cobras</v>
      </c>
      <c r="P2" s="7"/>
      <c r="Q2" s="8"/>
      <c r="R2" s="6" t="str">
        <f>A18</f>
        <v>Wealden Mint</v>
      </c>
      <c r="S2" s="7"/>
      <c r="T2" s="5"/>
      <c r="U2" s="6" t="str">
        <f>A3</f>
        <v>BG Firephoenix</v>
      </c>
      <c r="V2" s="7"/>
      <c r="W2" s="8"/>
      <c r="X2" s="6" t="str">
        <f>A6</f>
        <v>CFX Eagles</v>
      </c>
      <c r="Y2" s="7"/>
      <c r="Z2" s="8"/>
      <c r="AA2" s="6" t="str">
        <f>A9</f>
        <v>KCNC Juniors 4</v>
      </c>
      <c r="AB2" s="7"/>
      <c r="AC2" s="8"/>
      <c r="AD2" s="6" t="str">
        <f>A12</f>
        <v>Langton Pisces</v>
      </c>
      <c r="AE2" s="7"/>
      <c r="AF2" s="8"/>
      <c r="AG2" s="6" t="str">
        <f>A15</f>
        <v>Otford Cobras</v>
      </c>
      <c r="AH2" s="7"/>
      <c r="AI2" s="8"/>
      <c r="AJ2" s="6" t="s">
        <v>17</v>
      </c>
      <c r="AK2" s="7"/>
      <c r="AL2" s="74" t="s">
        <v>35</v>
      </c>
      <c r="AM2" s="7" t="s">
        <v>36</v>
      </c>
      <c r="AN2" s="75" t="s">
        <v>37</v>
      </c>
      <c r="AO2" s="7" t="s">
        <v>38</v>
      </c>
      <c r="AP2" s="74" t="s">
        <v>28</v>
      </c>
      <c r="AQ2" s="75" t="s">
        <v>29</v>
      </c>
      <c r="AR2" s="7" t="s">
        <v>30</v>
      </c>
      <c r="AS2" s="9" t="s">
        <v>31</v>
      </c>
      <c r="AT2" s="5" t="s">
        <v>34</v>
      </c>
      <c r="AU2" s="83" t="s">
        <v>2</v>
      </c>
      <c r="AV2" s="9" t="s">
        <v>32</v>
      </c>
    </row>
    <row r="3" spans="1:48" ht="24.95" customHeight="1">
      <c r="A3" s="101" t="s">
        <v>63</v>
      </c>
      <c r="B3" s="12"/>
      <c r="C3" s="13"/>
      <c r="D3" s="14"/>
      <c r="E3" s="52">
        <v>16</v>
      </c>
      <c r="F3" s="95"/>
      <c r="G3" s="15"/>
      <c r="H3" s="56">
        <v>18</v>
      </c>
      <c r="I3" s="16"/>
      <c r="J3" s="57"/>
      <c r="K3" s="56">
        <v>14</v>
      </c>
      <c r="L3" s="16"/>
      <c r="M3" s="57"/>
      <c r="N3" s="56">
        <v>24</v>
      </c>
      <c r="O3" s="16"/>
      <c r="P3" s="57"/>
      <c r="Q3" s="56" t="s">
        <v>72</v>
      </c>
      <c r="R3" s="16"/>
      <c r="S3" s="57"/>
      <c r="T3" s="71"/>
      <c r="U3" s="34"/>
      <c r="V3" s="35"/>
      <c r="W3" s="55">
        <v>9</v>
      </c>
      <c r="Z3" s="55">
        <v>22</v>
      </c>
      <c r="AB3" s="33"/>
      <c r="AC3" s="55">
        <v>15</v>
      </c>
      <c r="AE3" s="33"/>
      <c r="AF3" s="55">
        <v>27</v>
      </c>
      <c r="AH3" s="33"/>
      <c r="AI3" s="55" t="s">
        <v>72</v>
      </c>
      <c r="AJ3" s="11" t="s">
        <v>76</v>
      </c>
      <c r="AK3" s="33"/>
      <c r="AL3" s="72"/>
      <c r="AM3" s="33"/>
      <c r="AN3" s="73"/>
      <c r="AO3" s="33"/>
      <c r="AP3" s="72"/>
      <c r="AQ3" s="73"/>
      <c r="AR3" s="33"/>
      <c r="AS3" s="77"/>
      <c r="AU3" s="84"/>
      <c r="AV3" s="36"/>
    </row>
    <row r="4" spans="1:48" s="4" customFormat="1" ht="36" customHeight="1">
      <c r="A4" s="97"/>
      <c r="B4" s="18"/>
      <c r="C4" s="19"/>
      <c r="D4" s="20"/>
      <c r="E4" s="21"/>
      <c r="F4" s="22">
        <f t="shared" ref="F4" si="0">IF(ISBLANK(E3),"",IF(E3="W",5,IF(E3="L",0,IF(E3&gt;G5,5,IF(E3=G5,3,IF(E3&gt;G5-4,2,IF(E3&gt;=G5/2,1,0)))))))</f>
        <v>0</v>
      </c>
      <c r="G4" s="22"/>
      <c r="H4" s="21"/>
      <c r="I4" s="22">
        <f t="shared" ref="I4" si="1">IF(ISBLANK(H3),"",IF(H3="W",5,IF(H3="L",0,IF(H3&gt;J5,5,IF(H3=J5,3,IF(H3&gt;J5-4,2,IF(H3&gt;=J5/2,1,0)))))))</f>
        <v>5</v>
      </c>
      <c r="J4" s="23"/>
      <c r="K4" s="21"/>
      <c r="L4" s="22">
        <f t="shared" ref="L4" si="2">IF(ISBLANK(K3),"",IF(K3="W",5,IF(K3="L",0,IF(K3&gt;M5,5,IF(K3=M5,3,IF(K3&gt;M5-4,2,IF(K3&gt;=M5/2,1,0)))))))</f>
        <v>0</v>
      </c>
      <c r="M4" s="23"/>
      <c r="N4" s="21"/>
      <c r="O4" s="22">
        <f t="shared" ref="O4" si="3">IF(ISBLANK(N3),"",IF(N3="W",5,IF(N3="L",0,IF(N3&gt;P5,5,IF(N3=P5,3,IF(N3&gt;P5-4,2,IF(N3&gt;=P5/2,1,0)))))))</f>
        <v>5</v>
      </c>
      <c r="P4" s="23"/>
      <c r="Q4" s="21"/>
      <c r="R4" s="22">
        <v>0</v>
      </c>
      <c r="S4" s="23"/>
      <c r="T4" s="18"/>
      <c r="U4" s="19"/>
      <c r="V4" s="20"/>
      <c r="W4" s="21"/>
      <c r="X4" s="22">
        <f t="shared" ref="X4" si="4">IF(ISBLANK(W3),"",IF(W3="W",5,IF(W3="L",0,IF(W3&gt;Y5,5,IF(W3=Y5,3,IF(W3&gt;Y5-4,2,IF(W3&gt;=Y5/2,1,0)))))))</f>
        <v>0</v>
      </c>
      <c r="Y4" s="22"/>
      <c r="Z4" s="21"/>
      <c r="AA4" s="22">
        <f t="shared" ref="AA4" si="5">IF(ISBLANK(Z3),"",IF(Z3="W",5,IF(Z3="L",0,IF(Z3&gt;AB5,5,IF(Z3=AB5,3,IF(Z3&gt;AB5-4,2,IF(Z3&gt;=AB5/2,1,0)))))))</f>
        <v>5</v>
      </c>
      <c r="AB4" s="23"/>
      <c r="AC4" s="21"/>
      <c r="AD4" s="22">
        <f t="shared" ref="AD4" si="6">IF(ISBLANK(AC3),"",IF(AC3="W",5,IF(AC3="L",0,IF(AC3&gt;AE5,5,IF(AC3=AE5,3,IF(AC3&gt;AE5-4,2,IF(AC3&gt;=AE5/2,1,0)))))))</f>
        <v>1</v>
      </c>
      <c r="AE4" s="23"/>
      <c r="AF4" s="21"/>
      <c r="AG4" s="22">
        <f t="shared" ref="AG4" si="7">IF(ISBLANK(AF3),"",IF(AF3="W",5,IF(AF3="L",0,IF(AF3&gt;AH5,5,IF(AF3=AH5,3,IF(AF3&gt;AH5-4,2,IF(AF3&gt;=AH5/2,1,0)))))))</f>
        <v>3</v>
      </c>
      <c r="AH4" s="23"/>
      <c r="AI4" s="21"/>
      <c r="AJ4" s="22">
        <f t="shared" ref="AJ4" si="8">IF(ISBLANK(AI3),"",IF(AI3="W",5,IF(AI3="L",0,IF(AI3&gt;AK5,5,IF(AI3=AK5,3,IF(AI3&gt;AK5-4,2,IF(AI3&gt;=AK5/2,1,0)))))))</f>
        <v>0</v>
      </c>
      <c r="AK4" s="23"/>
      <c r="AL4" s="64">
        <f>12-(COUNTBLANK(B4:AK4)-24)</f>
        <v>10</v>
      </c>
      <c r="AM4" s="23">
        <f>COUNTIF(B4:AK4,5)</f>
        <v>3</v>
      </c>
      <c r="AN4" s="68">
        <f>COUNTIF(B4:AK4,3)</f>
        <v>1</v>
      </c>
      <c r="AO4" s="23">
        <f>AL4-AM4-AN4</f>
        <v>6</v>
      </c>
      <c r="AP4" s="64">
        <f>SUM(B3:AK3)</f>
        <v>145</v>
      </c>
      <c r="AQ4" s="68">
        <f>SUM(B5:AK5)</f>
        <v>202</v>
      </c>
      <c r="AR4" s="23">
        <f>AP4-AQ4</f>
        <v>-57</v>
      </c>
      <c r="AS4" s="78">
        <f>AP4/AQ4</f>
        <v>0.71782178217821779</v>
      </c>
      <c r="AT4" s="51"/>
      <c r="AU4" s="85">
        <f>SUM(B4:AK4)+AT4</f>
        <v>19</v>
      </c>
      <c r="AV4" s="24">
        <f>RANK(AU4,$AU$3:$AU$20,0)</f>
        <v>5</v>
      </c>
    </row>
    <row r="5" spans="1:48" ht="24.95" customHeight="1">
      <c r="A5" s="100"/>
      <c r="B5" s="26"/>
      <c r="C5" s="27"/>
      <c r="D5" s="28"/>
      <c r="E5" s="29"/>
      <c r="F5" s="30"/>
      <c r="G5" s="54">
        <v>37</v>
      </c>
      <c r="H5" s="29"/>
      <c r="I5" s="30"/>
      <c r="J5" s="58">
        <v>11</v>
      </c>
      <c r="K5" s="29"/>
      <c r="L5" s="30"/>
      <c r="M5" s="58">
        <v>34</v>
      </c>
      <c r="N5" s="29"/>
      <c r="O5" s="30"/>
      <c r="P5" s="58">
        <v>22</v>
      </c>
      <c r="Q5" s="29"/>
      <c r="R5" s="30"/>
      <c r="S5" s="58" t="s">
        <v>73</v>
      </c>
      <c r="T5" s="26"/>
      <c r="U5" s="27"/>
      <c r="V5" s="28"/>
      <c r="W5" s="29"/>
      <c r="X5" s="30"/>
      <c r="Y5" s="54">
        <v>28</v>
      </c>
      <c r="Z5" s="29"/>
      <c r="AA5" s="30"/>
      <c r="AB5" s="58">
        <v>19</v>
      </c>
      <c r="AC5" s="29"/>
      <c r="AD5" s="30"/>
      <c r="AE5" s="58">
        <v>24</v>
      </c>
      <c r="AF5" s="29"/>
      <c r="AG5" s="30"/>
      <c r="AH5" s="58">
        <v>27</v>
      </c>
      <c r="AI5" s="29"/>
      <c r="AJ5" s="30"/>
      <c r="AK5" s="58" t="s">
        <v>73</v>
      </c>
      <c r="AL5" s="65"/>
      <c r="AM5" s="61"/>
      <c r="AN5" s="69"/>
      <c r="AO5" s="61"/>
      <c r="AP5" s="65"/>
      <c r="AQ5" s="69"/>
      <c r="AR5" s="61"/>
      <c r="AS5" s="79"/>
      <c r="AT5" s="30"/>
      <c r="AU5" s="86"/>
      <c r="AV5" s="32"/>
    </row>
    <row r="6" spans="1:48" ht="24.95" customHeight="1">
      <c r="A6" s="101" t="s">
        <v>18</v>
      </c>
      <c r="B6" s="59">
        <v>37</v>
      </c>
      <c r="C6" s="16"/>
      <c r="D6" s="57"/>
      <c r="E6" s="34"/>
      <c r="F6" s="34"/>
      <c r="G6" s="35"/>
      <c r="H6" s="55">
        <v>12</v>
      </c>
      <c r="K6" s="56">
        <v>12</v>
      </c>
      <c r="L6" s="16"/>
      <c r="M6" s="57"/>
      <c r="N6" s="56">
        <v>10</v>
      </c>
      <c r="O6" s="16"/>
      <c r="P6" s="57"/>
      <c r="Q6" s="56">
        <v>24</v>
      </c>
      <c r="R6" s="16"/>
      <c r="S6" s="57"/>
      <c r="T6" s="59">
        <v>28</v>
      </c>
      <c r="U6" s="16"/>
      <c r="V6" s="57"/>
      <c r="W6" s="34"/>
      <c r="X6" s="34"/>
      <c r="Y6" s="35"/>
      <c r="Z6" s="55">
        <v>7</v>
      </c>
      <c r="AC6" s="56">
        <v>11</v>
      </c>
      <c r="AD6" s="16"/>
      <c r="AE6" s="57"/>
      <c r="AF6" s="56">
        <v>18</v>
      </c>
      <c r="AG6" s="16"/>
      <c r="AH6" s="57"/>
      <c r="AI6" s="56">
        <v>19</v>
      </c>
      <c r="AJ6" s="16"/>
      <c r="AK6" s="57"/>
      <c r="AL6" s="63"/>
      <c r="AM6" s="57"/>
      <c r="AN6" s="67"/>
      <c r="AO6" s="57"/>
      <c r="AP6" s="63"/>
      <c r="AQ6" s="67"/>
      <c r="AR6" s="57"/>
      <c r="AS6" s="80"/>
      <c r="AT6" s="16"/>
      <c r="AU6" s="87"/>
      <c r="AV6" s="17"/>
    </row>
    <row r="7" spans="1:48" s="4" customFormat="1" ht="36" customHeight="1">
      <c r="A7" s="97"/>
      <c r="B7" s="25"/>
      <c r="C7" s="22">
        <f t="shared" ref="C7" si="9">IF(ISBLANK(B6),"",IF(B6="W",5,IF(B6="L",0,IF(B6&gt;D8,5,IF(B6=D8,3,IF(B6&gt;D8-4,2,IF(B6&gt;=D8/2,1,0)))))))</f>
        <v>5</v>
      </c>
      <c r="D7" s="23"/>
      <c r="E7" s="19"/>
      <c r="F7" s="19"/>
      <c r="G7" s="20"/>
      <c r="H7" s="21"/>
      <c r="I7" s="22">
        <f t="shared" ref="I7" si="10">IF(ISBLANK(H6),"",IF(H6="W",5,IF(H6="L",0,IF(H6&gt;J8,5,IF(H6=J8,3,IF(H6&gt;J8-4,2,IF(H6&gt;=J8/2,1,0)))))))</f>
        <v>5</v>
      </c>
      <c r="J7" s="22"/>
      <c r="K7" s="21"/>
      <c r="L7" s="22">
        <f t="shared" ref="L7" si="11">IF(ISBLANK(K6),"",IF(K6="W",5,IF(K6="L",0,IF(K6&gt;M8,5,IF(K6=M8,3,IF(K6&gt;M8-4,2,IF(K6&gt;=M8/2,1,0)))))))</f>
        <v>0</v>
      </c>
      <c r="M7" s="23"/>
      <c r="N7" s="21"/>
      <c r="O7" s="22">
        <f t="shared" ref="O7" si="12">IF(ISBLANK(N6),"",IF(N6="W",5,IF(N6="L",0,IF(N6&gt;P8,5,IF(N6=P8,3,IF(N6&gt;P8-4,2,IF(N6&gt;=P8/2,1,0)))))))</f>
        <v>1</v>
      </c>
      <c r="P7" s="23"/>
      <c r="Q7" s="21"/>
      <c r="R7" s="22">
        <f t="shared" ref="R7" si="13">IF(ISBLANK(Q6),"",IF(Q6="W",5,IF(Q6="L",0,IF(Q6&gt;S8,5,IF(Q6=S8,3,IF(Q6&gt;S8-4,2,IF(Q6&gt;=S8/2,1,0)))))))</f>
        <v>5</v>
      </c>
      <c r="S7" s="23"/>
      <c r="T7" s="25"/>
      <c r="U7" s="22">
        <f t="shared" ref="U7" si="14">IF(ISBLANK(T6),"",IF(T6="W",5,IF(T6="L",0,IF(T6&gt;V8,5,IF(T6=V8,3,IF(T6&gt;V8-4,2,IF(T6&gt;=V8/2,1,0)))))))</f>
        <v>5</v>
      </c>
      <c r="V7" s="23"/>
      <c r="W7" s="19"/>
      <c r="X7" s="19"/>
      <c r="Y7" s="20"/>
      <c r="Z7" s="21"/>
      <c r="AA7" s="22">
        <f t="shared" ref="AA7" si="15">IF(ISBLANK(Z6),"",IF(Z6="W",5,IF(Z6="L",0,IF(Z6&gt;AB8,5,IF(Z6=AB8,3,IF(Z6&gt;AB8-4,2,IF(Z6&gt;=AB8/2,1,0)))))))</f>
        <v>0</v>
      </c>
      <c r="AB7" s="22"/>
      <c r="AC7" s="21"/>
      <c r="AD7" s="22">
        <f t="shared" ref="AD7" si="16">IF(ISBLANK(AC6),"",IF(AC6="W",5,IF(AC6="L",0,IF(AC6&gt;AE8,5,IF(AC6=AE8,3,IF(AC6&gt;AE8-4,2,IF(AC6&gt;=AE8/2,1,0)))))))</f>
        <v>0</v>
      </c>
      <c r="AE7" s="23"/>
      <c r="AF7" s="21"/>
      <c r="AG7" s="22">
        <f t="shared" ref="AG7" si="17">IF(ISBLANK(AF6),"",IF(AF6="W",5,IF(AF6="L",0,IF(AF6&gt;AH8,5,IF(AF6=AH8,3,IF(AF6&gt;AH8-4,2,IF(AF6&gt;=AH8/2,1,0)))))))</f>
        <v>1</v>
      </c>
      <c r="AH7" s="23"/>
      <c r="AI7" s="21"/>
      <c r="AJ7" s="22">
        <f t="shared" ref="AJ7" si="18">IF(ISBLANK(AI6),"",IF(AI6="W",5,IF(AI6="L",0,IF(AI6&gt;AK8,5,IF(AI6=AK8,3,IF(AI6&gt;AK8-4,2,IF(AI6&gt;=AK8/2,1,0)))))))</f>
        <v>5</v>
      </c>
      <c r="AK7" s="23"/>
      <c r="AL7" s="64">
        <f>12-(COUNTBLANK(B7:AK7)-24)</f>
        <v>10</v>
      </c>
      <c r="AM7" s="23">
        <f>COUNTIF(B7:AK7,5)</f>
        <v>5</v>
      </c>
      <c r="AN7" s="68">
        <f>COUNTIF(B7:AK7,3)</f>
        <v>0</v>
      </c>
      <c r="AO7" s="23">
        <f>AL7-AM7-AN7</f>
        <v>5</v>
      </c>
      <c r="AP7" s="64">
        <f>SUM(B6:AK6)</f>
        <v>178</v>
      </c>
      <c r="AQ7" s="68">
        <f>SUM(B8:AK8)</f>
        <v>166</v>
      </c>
      <c r="AR7" s="23">
        <f>AP7-AQ7</f>
        <v>12</v>
      </c>
      <c r="AS7" s="78">
        <f>AP7/AQ7</f>
        <v>1.072289156626506</v>
      </c>
      <c r="AT7" s="51"/>
      <c r="AU7" s="85">
        <f>SUM(B7:AK7)+AT7</f>
        <v>27</v>
      </c>
      <c r="AV7" s="24">
        <f>RANK(AU7,$AU$3:$AU$20,0)</f>
        <v>3</v>
      </c>
    </row>
    <row r="8" spans="1:48" ht="24.95" customHeight="1">
      <c r="A8" s="100"/>
      <c r="B8" s="31"/>
      <c r="C8" s="30"/>
      <c r="D8" s="58">
        <v>16</v>
      </c>
      <c r="E8" s="27"/>
      <c r="F8" s="27"/>
      <c r="G8" s="28"/>
      <c r="H8" s="29"/>
      <c r="I8" s="30"/>
      <c r="J8" s="54">
        <v>7</v>
      </c>
      <c r="K8" s="29"/>
      <c r="L8" s="30"/>
      <c r="M8" s="58">
        <v>25</v>
      </c>
      <c r="N8" s="29"/>
      <c r="O8" s="30"/>
      <c r="P8" s="58">
        <v>19</v>
      </c>
      <c r="Q8" s="29"/>
      <c r="R8" s="30"/>
      <c r="S8" s="58">
        <v>13</v>
      </c>
      <c r="T8" s="31"/>
      <c r="U8" s="30"/>
      <c r="V8" s="58">
        <v>9</v>
      </c>
      <c r="W8" s="27"/>
      <c r="X8" s="27"/>
      <c r="Y8" s="28"/>
      <c r="Z8" s="29"/>
      <c r="AA8" s="30"/>
      <c r="AB8" s="54">
        <v>18</v>
      </c>
      <c r="AC8" s="29"/>
      <c r="AD8" s="30"/>
      <c r="AE8" s="58">
        <v>26</v>
      </c>
      <c r="AF8" s="29"/>
      <c r="AG8" s="30"/>
      <c r="AH8" s="58">
        <v>24</v>
      </c>
      <c r="AI8" s="29"/>
      <c r="AJ8" s="30"/>
      <c r="AK8" s="58">
        <v>9</v>
      </c>
      <c r="AL8" s="65"/>
      <c r="AM8" s="61"/>
      <c r="AN8" s="69"/>
      <c r="AO8" s="61"/>
      <c r="AP8" s="65"/>
      <c r="AQ8" s="69"/>
      <c r="AR8" s="61"/>
      <c r="AS8" s="79"/>
      <c r="AT8" s="30"/>
      <c r="AU8" s="86"/>
      <c r="AV8" s="32"/>
    </row>
    <row r="9" spans="1:48" ht="24.95" customHeight="1">
      <c r="A9" s="101" t="s">
        <v>53</v>
      </c>
      <c r="B9" s="59">
        <v>11</v>
      </c>
      <c r="C9" s="16"/>
      <c r="D9" s="57"/>
      <c r="E9" s="56">
        <v>7</v>
      </c>
      <c r="F9" s="16"/>
      <c r="G9" s="57"/>
      <c r="H9" s="37"/>
      <c r="I9" s="37"/>
      <c r="J9" s="38"/>
      <c r="K9" s="56">
        <v>6</v>
      </c>
      <c r="L9" s="16"/>
      <c r="M9" s="57"/>
      <c r="N9" s="56" t="s">
        <v>73</v>
      </c>
      <c r="O9" s="16"/>
      <c r="P9" s="57"/>
      <c r="Q9" s="56">
        <v>7</v>
      </c>
      <c r="R9" s="16"/>
      <c r="S9" s="57"/>
      <c r="T9" s="59">
        <v>19</v>
      </c>
      <c r="U9" s="16"/>
      <c r="V9" s="57"/>
      <c r="W9" s="56">
        <v>18</v>
      </c>
      <c r="X9" s="16"/>
      <c r="Y9" s="57"/>
      <c r="Z9" s="37"/>
      <c r="AA9" s="37"/>
      <c r="AB9" s="38"/>
      <c r="AC9" s="56">
        <v>10</v>
      </c>
      <c r="AD9" s="16"/>
      <c r="AE9" s="57"/>
      <c r="AF9" s="56">
        <v>21</v>
      </c>
      <c r="AG9" s="16"/>
      <c r="AH9" s="57"/>
      <c r="AI9" s="56">
        <v>19</v>
      </c>
      <c r="AJ9" s="16"/>
      <c r="AK9" s="57"/>
      <c r="AL9" s="63"/>
      <c r="AM9" s="57"/>
      <c r="AN9" s="67"/>
      <c r="AO9" s="57"/>
      <c r="AP9" s="63"/>
      <c r="AQ9" s="67"/>
      <c r="AR9" s="57"/>
      <c r="AS9" s="80"/>
      <c r="AT9" s="16"/>
      <c r="AU9" s="87"/>
      <c r="AV9" s="17"/>
    </row>
    <row r="10" spans="1:48" s="4" customFormat="1" ht="36" customHeight="1">
      <c r="A10" s="97"/>
      <c r="B10" s="25"/>
      <c r="C10" s="22">
        <f t="shared" ref="C10" si="19">IF(ISBLANK(B9),"",IF(B9="W",5,IF(B9="L",0,IF(B9&gt;D11,5,IF(B9=D11,3,IF(B9&gt;D11-4,2,IF(B9&gt;=D11/2,1,0)))))))</f>
        <v>1</v>
      </c>
      <c r="D10" s="23"/>
      <c r="E10" s="21"/>
      <c r="F10" s="22">
        <f t="shared" ref="F10" si="20">IF(ISBLANK(E9),"",IF(E9="W",5,IF(E9="L",0,IF(E9&gt;G11,5,IF(E9=G11,3,IF(E9&gt;G11-4,2,IF(E9&gt;=G11/2,1,0)))))))</f>
        <v>1</v>
      </c>
      <c r="G10" s="23"/>
      <c r="H10" s="39"/>
      <c r="I10" s="39"/>
      <c r="J10" s="40"/>
      <c r="K10" s="21"/>
      <c r="L10" s="22">
        <f t="shared" ref="L10" si="21">IF(ISBLANK(K9),"",IF(K9="W",5,IF(K9="L",0,IF(K9&gt;M11,5,IF(K9=M11,3,IF(K9&gt;M11-4,2,IF(K9&gt;=M11/2,1,0)))))))</f>
        <v>0</v>
      </c>
      <c r="M10" s="23"/>
      <c r="N10" s="21"/>
      <c r="O10" s="22">
        <f t="shared" ref="O10" si="22">IF(ISBLANK(N9),"",IF(N9="W",5,IF(N9="L",0,IF(N9&gt;P11,5,IF(N9=P11,3,IF(N9&gt;P11-4,2,IF(N9&gt;=P11/2,1,0)))))))</f>
        <v>5</v>
      </c>
      <c r="P10" s="23"/>
      <c r="Q10" s="21"/>
      <c r="R10" s="22">
        <f t="shared" ref="R10" si="23">IF(ISBLANK(Q9),"",IF(Q9="W",5,IF(Q9="L",0,IF(Q9&gt;S11,5,IF(Q9=S11,3,IF(Q9&gt;S11-4,2,IF(Q9&gt;=S11/2,1,0)))))))</f>
        <v>0</v>
      </c>
      <c r="S10" s="23"/>
      <c r="T10" s="25"/>
      <c r="U10" s="22">
        <f t="shared" ref="U10" si="24">IF(ISBLANK(T9),"",IF(T9="W",5,IF(T9="L",0,IF(T9&gt;V11,5,IF(T9=V11,3,IF(T9&gt;V11-4,2,IF(T9&gt;=V11/2,1,0)))))))</f>
        <v>2</v>
      </c>
      <c r="V10" s="23"/>
      <c r="W10" s="21"/>
      <c r="X10" s="22">
        <f t="shared" ref="X10" si="25">IF(ISBLANK(W9),"",IF(W9="W",5,IF(W9="L",0,IF(W9&gt;Y11,5,IF(W9=Y11,3,IF(W9&gt;Y11-4,2,IF(W9&gt;=Y11/2,1,0)))))))</f>
        <v>5</v>
      </c>
      <c r="Y10" s="23"/>
      <c r="Z10" s="39"/>
      <c r="AA10" s="39"/>
      <c r="AB10" s="40"/>
      <c r="AC10" s="21"/>
      <c r="AD10" s="22">
        <f t="shared" ref="AD10" si="26">IF(ISBLANK(AC9),"",IF(AC9="W",5,IF(AC9="L",0,IF(AC9&gt;AE11,5,IF(AC9=AE11,3,IF(AC9&gt;AE11-4,2,IF(AC9&gt;=AE11/2,1,0)))))))</f>
        <v>0</v>
      </c>
      <c r="AE10" s="23"/>
      <c r="AF10" s="21"/>
      <c r="AG10" s="22">
        <f t="shared" ref="AG10" si="27">IF(ISBLANK(AF9),"",IF(AF9="W",5,IF(AF9="L",0,IF(AF9&gt;AH11,5,IF(AF9=AH11,3,IF(AF9&gt;AH11-4,2,IF(AF9&gt;=AH11/2,1,0)))))))</f>
        <v>5</v>
      </c>
      <c r="AH10" s="23"/>
      <c r="AI10" s="21"/>
      <c r="AJ10" s="22">
        <f t="shared" ref="AJ10" si="28">IF(ISBLANK(AI9),"",IF(AI9="W",5,IF(AI9="L",0,IF(AI9&gt;AK11,5,IF(AI9=AK11,3,IF(AI9&gt;AK11-4,2,IF(AI9&gt;=AK11/2,1,0)))))))</f>
        <v>1</v>
      </c>
      <c r="AK10" s="23"/>
      <c r="AL10" s="64">
        <f>12-(COUNTBLANK(B10:AK10)-24)</f>
        <v>10</v>
      </c>
      <c r="AM10" s="23">
        <f>COUNTIF(B10:AK10,5)</f>
        <v>3</v>
      </c>
      <c r="AN10" s="68">
        <f>COUNTIF(B10:AK10,3)</f>
        <v>0</v>
      </c>
      <c r="AO10" s="23">
        <f>AL10-AM10-AN10</f>
        <v>7</v>
      </c>
      <c r="AP10" s="64">
        <f>SUM(B9:AK9)</f>
        <v>118</v>
      </c>
      <c r="AQ10" s="68">
        <f>SUM(B11:AK11)</f>
        <v>160</v>
      </c>
      <c r="AR10" s="23">
        <f>AP10-AQ10</f>
        <v>-42</v>
      </c>
      <c r="AS10" s="78">
        <f>AP10/AQ10</f>
        <v>0.73750000000000004</v>
      </c>
      <c r="AT10" s="51"/>
      <c r="AU10" s="85">
        <f>SUM(B10:AK10)+AT10</f>
        <v>20</v>
      </c>
      <c r="AV10" s="24">
        <f>RANK(AU10,$AU$3:$AU$20,0)</f>
        <v>4</v>
      </c>
    </row>
    <row r="11" spans="1:48" ht="24.95" customHeight="1">
      <c r="A11" s="100"/>
      <c r="B11" s="31"/>
      <c r="C11" s="30"/>
      <c r="D11" s="58">
        <v>18</v>
      </c>
      <c r="E11" s="29"/>
      <c r="F11" s="30"/>
      <c r="G11" s="58">
        <v>12</v>
      </c>
      <c r="H11" s="41"/>
      <c r="I11" s="41"/>
      <c r="J11" s="42"/>
      <c r="K11" s="29"/>
      <c r="L11" s="30"/>
      <c r="M11" s="58">
        <v>18</v>
      </c>
      <c r="N11" s="29"/>
      <c r="O11" s="30"/>
      <c r="P11" s="58" t="s">
        <v>72</v>
      </c>
      <c r="Q11" s="29"/>
      <c r="R11" s="30"/>
      <c r="S11" s="58">
        <v>16</v>
      </c>
      <c r="T11" s="31"/>
      <c r="U11" s="30"/>
      <c r="V11" s="58">
        <v>22</v>
      </c>
      <c r="W11" s="29"/>
      <c r="X11" s="30"/>
      <c r="Y11" s="58">
        <v>7</v>
      </c>
      <c r="Z11" s="41"/>
      <c r="AA11" s="41"/>
      <c r="AB11" s="42"/>
      <c r="AC11" s="29"/>
      <c r="AD11" s="30"/>
      <c r="AE11" s="58">
        <v>25</v>
      </c>
      <c r="AF11" s="29"/>
      <c r="AG11" s="30"/>
      <c r="AH11" s="58">
        <v>17</v>
      </c>
      <c r="AI11" s="29"/>
      <c r="AJ11" s="30"/>
      <c r="AK11" s="58">
        <v>25</v>
      </c>
      <c r="AL11" s="65"/>
      <c r="AM11" s="61"/>
      <c r="AN11" s="69"/>
      <c r="AO11" s="61"/>
      <c r="AP11" s="65"/>
      <c r="AQ11" s="69"/>
      <c r="AR11" s="61"/>
      <c r="AS11" s="79"/>
      <c r="AT11" s="30"/>
      <c r="AU11" s="86"/>
      <c r="AV11" s="32"/>
    </row>
    <row r="12" spans="1:48" ht="24.95" customHeight="1">
      <c r="A12" s="101" t="s">
        <v>81</v>
      </c>
      <c r="B12" s="59">
        <v>34</v>
      </c>
      <c r="C12" s="16"/>
      <c r="D12" s="57"/>
      <c r="E12" s="56">
        <v>25</v>
      </c>
      <c r="F12" s="16"/>
      <c r="G12" s="57"/>
      <c r="H12" s="56">
        <v>18</v>
      </c>
      <c r="I12" s="16"/>
      <c r="J12" s="57"/>
      <c r="K12" s="37"/>
      <c r="L12" s="37"/>
      <c r="M12" s="38"/>
      <c r="N12" s="56">
        <v>22</v>
      </c>
      <c r="O12" s="16"/>
      <c r="P12" s="57"/>
      <c r="Q12" s="56" t="s">
        <v>73</v>
      </c>
      <c r="R12" s="16"/>
      <c r="S12" s="57"/>
      <c r="T12" s="59">
        <v>24</v>
      </c>
      <c r="U12" s="16"/>
      <c r="V12" s="57"/>
      <c r="W12" s="56">
        <v>26</v>
      </c>
      <c r="X12" s="16"/>
      <c r="Y12" s="57"/>
      <c r="Z12" s="56">
        <v>25</v>
      </c>
      <c r="AA12" s="16"/>
      <c r="AB12" s="57"/>
      <c r="AC12" s="37"/>
      <c r="AD12" s="37"/>
      <c r="AE12" s="38"/>
      <c r="AF12" s="56">
        <v>30</v>
      </c>
      <c r="AG12" s="16"/>
      <c r="AH12" s="57"/>
      <c r="AI12" s="56">
        <v>28</v>
      </c>
      <c r="AJ12" s="16"/>
      <c r="AK12" s="57"/>
      <c r="AL12" s="63"/>
      <c r="AM12" s="57"/>
      <c r="AN12" s="67"/>
      <c r="AO12" s="57"/>
      <c r="AP12" s="63"/>
      <c r="AQ12" s="67"/>
      <c r="AR12" s="57"/>
      <c r="AS12" s="80"/>
      <c r="AT12" s="16"/>
      <c r="AU12" s="87"/>
      <c r="AV12" s="17"/>
    </row>
    <row r="13" spans="1:48" s="4" customFormat="1" ht="36" customHeight="1">
      <c r="A13" s="97"/>
      <c r="B13" s="25"/>
      <c r="C13" s="22">
        <f t="shared" ref="C13" si="29">IF(ISBLANK(B12),"",IF(B12="W",5,IF(B12="L",0,IF(B12&gt;D14,5,IF(B12=D14,3,IF(B12&gt;D14-4,2,IF(B12&gt;=D14/2,1,0)))))))</f>
        <v>5</v>
      </c>
      <c r="D13" s="23"/>
      <c r="E13" s="21"/>
      <c r="F13" s="22">
        <f t="shared" ref="F13" si="30">IF(ISBLANK(E12),"",IF(E12="W",5,IF(E12="L",0,IF(E12&gt;G14,5,IF(E12=G14,3,IF(E12&gt;G14-4,2,IF(E12&gt;=G14/2,1,0)))))))</f>
        <v>5</v>
      </c>
      <c r="G13" s="23"/>
      <c r="H13" s="21"/>
      <c r="I13" s="22">
        <f t="shared" ref="I13" si="31">IF(ISBLANK(H12),"",IF(H12="W",5,IF(H12="L",0,IF(H12&gt;J14,5,IF(H12=J14,3,IF(H12&gt;J14-4,2,IF(H12&gt;=J14/2,1,0)))))))</f>
        <v>5</v>
      </c>
      <c r="J13" s="23"/>
      <c r="K13" s="39"/>
      <c r="L13" s="39"/>
      <c r="M13" s="40"/>
      <c r="N13" s="21"/>
      <c r="O13" s="22">
        <f t="shared" ref="O13" si="32">IF(ISBLANK(N12),"",IF(N12="W",5,IF(N12="L",0,IF(N12&gt;P14,5,IF(N12=P14,3,IF(N12&gt;P14-4,2,IF(N12&gt;=P14/2,1,0)))))))</f>
        <v>5</v>
      </c>
      <c r="P13" s="23"/>
      <c r="Q13" s="21"/>
      <c r="R13" s="22">
        <f t="shared" ref="R13" si="33">IF(ISBLANK(Q12),"",IF(Q12="W",5,IF(Q12="L",0,IF(Q12&gt;S14,5,IF(Q12=S14,3,IF(Q12&gt;S14-4,2,IF(Q12&gt;=S14/2,1,0)))))))</f>
        <v>5</v>
      </c>
      <c r="S13" s="23"/>
      <c r="T13" s="25"/>
      <c r="U13" s="22">
        <f t="shared" ref="U13" si="34">IF(ISBLANK(T12),"",IF(T12="W",5,IF(T12="L",0,IF(T12&gt;V14,5,IF(T12=V14,3,IF(T12&gt;V14-4,2,IF(T12&gt;=V14/2,1,0)))))))</f>
        <v>5</v>
      </c>
      <c r="V13" s="23"/>
      <c r="W13" s="21"/>
      <c r="X13" s="22">
        <f t="shared" ref="X13" si="35">IF(ISBLANK(W12),"",IF(W12="W",5,IF(W12="L",0,IF(W12&gt;Y14,5,IF(W12=Y14,3,IF(W12&gt;Y14-4,2,IF(W12&gt;=Y14/2,1,0)))))))</f>
        <v>5</v>
      </c>
      <c r="Y13" s="23"/>
      <c r="Z13" s="21"/>
      <c r="AA13" s="22">
        <f t="shared" ref="AA13" si="36">IF(ISBLANK(Z12),"",IF(Z12="W",5,IF(Z12="L",0,IF(Z12&gt;AB14,5,IF(Z12=AB14,3,IF(Z12&gt;AB14-4,2,IF(Z12&gt;=AB14/2,1,0)))))))</f>
        <v>5</v>
      </c>
      <c r="AB13" s="23"/>
      <c r="AC13" s="39"/>
      <c r="AD13" s="39"/>
      <c r="AE13" s="40"/>
      <c r="AF13" s="21"/>
      <c r="AG13" s="22">
        <f t="shared" ref="AG13" si="37">IF(ISBLANK(AF12),"",IF(AF12="W",5,IF(AF12="L",0,IF(AF12&gt;AH14,5,IF(AF12=AH14,3,IF(AF12&gt;AH14-4,2,IF(AF12&gt;=AH14/2,1,0)))))))</f>
        <v>5</v>
      </c>
      <c r="AH13" s="23"/>
      <c r="AI13" s="21"/>
      <c r="AJ13" s="22">
        <f t="shared" ref="AJ13" si="38">IF(ISBLANK(AI12),"",IF(AI12="W",5,IF(AI12="L",0,IF(AI12&gt;AK14,5,IF(AI12=AK14,3,IF(AI12&gt;AK14-4,2,IF(AI12&gt;=AK14/2,1,0)))))))</f>
        <v>5</v>
      </c>
      <c r="AK13" s="23"/>
      <c r="AL13" s="64">
        <f>12-(COUNTBLANK(B13:AK13)-24)</f>
        <v>10</v>
      </c>
      <c r="AM13" s="23">
        <f>COUNTIF(B13:AK13,5)</f>
        <v>10</v>
      </c>
      <c r="AN13" s="68">
        <f>COUNTIF(B13:AK13,3)</f>
        <v>0</v>
      </c>
      <c r="AO13" s="23">
        <f>AL13-AM13-AN13</f>
        <v>0</v>
      </c>
      <c r="AP13" s="64">
        <f>SUM(B12:AK12)</f>
        <v>232</v>
      </c>
      <c r="AQ13" s="68">
        <f>SUM(B14:AK14)</f>
        <v>118</v>
      </c>
      <c r="AR13" s="23">
        <f>AP13-AQ13</f>
        <v>114</v>
      </c>
      <c r="AS13" s="78">
        <f>AP13/AQ13</f>
        <v>1.9661016949152543</v>
      </c>
      <c r="AT13" s="51"/>
      <c r="AU13" s="85">
        <f>SUM(B13:AK13)+AT13</f>
        <v>50</v>
      </c>
      <c r="AV13" s="24">
        <f>RANK(AU13,$AU$3:$AU$20,0)</f>
        <v>1</v>
      </c>
    </row>
    <row r="14" spans="1:48" ht="24.95" customHeight="1">
      <c r="A14" s="100"/>
      <c r="B14" s="31"/>
      <c r="C14" s="30"/>
      <c r="D14" s="58">
        <v>14</v>
      </c>
      <c r="E14" s="29"/>
      <c r="F14" s="30"/>
      <c r="G14" s="58">
        <v>12</v>
      </c>
      <c r="H14" s="29"/>
      <c r="I14" s="30"/>
      <c r="J14" s="58">
        <v>6</v>
      </c>
      <c r="K14" s="41"/>
      <c r="L14" s="41"/>
      <c r="M14" s="42"/>
      <c r="N14" s="29"/>
      <c r="O14" s="30"/>
      <c r="P14" s="58">
        <v>12</v>
      </c>
      <c r="Q14" s="29"/>
      <c r="R14" s="30"/>
      <c r="S14" s="58" t="s">
        <v>72</v>
      </c>
      <c r="T14" s="31"/>
      <c r="U14" s="30"/>
      <c r="V14" s="58">
        <v>15</v>
      </c>
      <c r="W14" s="29"/>
      <c r="X14" s="30"/>
      <c r="Y14" s="58">
        <v>11</v>
      </c>
      <c r="Z14" s="29"/>
      <c r="AA14" s="30"/>
      <c r="AB14" s="58">
        <v>10</v>
      </c>
      <c r="AC14" s="41"/>
      <c r="AD14" s="41"/>
      <c r="AE14" s="42"/>
      <c r="AF14" s="29"/>
      <c r="AG14" s="30"/>
      <c r="AH14" s="58">
        <v>24</v>
      </c>
      <c r="AI14" s="29"/>
      <c r="AJ14" s="30"/>
      <c r="AK14" s="58">
        <v>14</v>
      </c>
      <c r="AL14" s="65"/>
      <c r="AM14" s="61"/>
      <c r="AN14" s="69"/>
      <c r="AO14" s="61"/>
      <c r="AP14" s="65"/>
      <c r="AQ14" s="69"/>
      <c r="AR14" s="61"/>
      <c r="AS14" s="79"/>
      <c r="AT14" s="30"/>
      <c r="AU14" s="86"/>
      <c r="AV14" s="32"/>
    </row>
    <row r="15" spans="1:48" ht="24.95" customHeight="1">
      <c r="A15" s="101" t="s">
        <v>52</v>
      </c>
      <c r="B15" s="59">
        <v>22</v>
      </c>
      <c r="C15" s="16"/>
      <c r="D15" s="57"/>
      <c r="E15" s="56">
        <v>19</v>
      </c>
      <c r="F15" s="16"/>
      <c r="G15" s="57"/>
      <c r="H15" s="56" t="s">
        <v>72</v>
      </c>
      <c r="I15" s="16" t="s">
        <v>76</v>
      </c>
      <c r="J15" s="57"/>
      <c r="K15" s="56">
        <v>12</v>
      </c>
      <c r="L15" s="16"/>
      <c r="M15" s="57"/>
      <c r="N15" s="37"/>
      <c r="O15" s="37"/>
      <c r="P15" s="38"/>
      <c r="Q15" s="56">
        <v>10</v>
      </c>
      <c r="R15" s="16"/>
      <c r="S15" s="57"/>
      <c r="T15" s="59">
        <v>27</v>
      </c>
      <c r="U15" s="16"/>
      <c r="V15" s="57"/>
      <c r="W15" s="56">
        <v>24</v>
      </c>
      <c r="X15" s="16"/>
      <c r="Y15" s="57"/>
      <c r="Z15" s="56">
        <v>17</v>
      </c>
      <c r="AA15" s="16"/>
      <c r="AB15" s="57"/>
      <c r="AC15" s="56">
        <v>24</v>
      </c>
      <c r="AD15" s="16"/>
      <c r="AE15" s="57"/>
      <c r="AF15" s="37"/>
      <c r="AG15" s="37"/>
      <c r="AH15" s="38"/>
      <c r="AI15" s="56">
        <v>21</v>
      </c>
      <c r="AJ15" s="16"/>
      <c r="AK15" s="57"/>
      <c r="AL15" s="63"/>
      <c r="AM15" s="57"/>
      <c r="AN15" s="67"/>
      <c r="AO15" s="57"/>
      <c r="AP15" s="63"/>
      <c r="AQ15" s="67"/>
      <c r="AR15" s="57"/>
      <c r="AS15" s="80"/>
      <c r="AT15" s="16"/>
      <c r="AU15" s="87"/>
      <c r="AV15" s="17"/>
    </row>
    <row r="16" spans="1:48" s="4" customFormat="1" ht="36" customHeight="1">
      <c r="A16" s="97"/>
      <c r="B16" s="25"/>
      <c r="C16" s="22">
        <f t="shared" ref="C16" si="39">IF(ISBLANK(B15),"",IF(B15="W",5,IF(B15="L",0,IF(B15&gt;D17,5,IF(B15=D17,3,IF(B15&gt;D17-4,2,IF(B15&gt;=D17/2,1,0)))))))</f>
        <v>2</v>
      </c>
      <c r="D16" s="23"/>
      <c r="E16" s="21"/>
      <c r="F16" s="22">
        <f t="shared" ref="F16" si="40">IF(ISBLANK(E15),"",IF(E15="W",5,IF(E15="L",0,IF(E15&gt;G17,5,IF(E15=G17,3,IF(E15&gt;G17-4,2,IF(E15&gt;=G17/2,1,0)))))))</f>
        <v>5</v>
      </c>
      <c r="G16" s="23"/>
      <c r="H16" s="21"/>
      <c r="I16" s="22">
        <f t="shared" ref="I16" si="41">IF(ISBLANK(H15),"",IF(H15="W",5,IF(H15="L",0,IF(H15&gt;J17,5,IF(H15=J17,3,IF(H15&gt;J17-4,2,IF(H15&gt;=J17/2,1,0)))))))</f>
        <v>0</v>
      </c>
      <c r="J16" s="23"/>
      <c r="K16" s="21"/>
      <c r="L16" s="22">
        <f t="shared" ref="L16" si="42">IF(ISBLANK(K15),"",IF(K15="W",5,IF(K15="L",0,IF(K15&gt;M17,5,IF(K15=M17,3,IF(K15&gt;M17-4,2,IF(K15&gt;=M17/2,1,0)))))))</f>
        <v>1</v>
      </c>
      <c r="M16" s="23"/>
      <c r="N16" s="39"/>
      <c r="O16" s="39"/>
      <c r="P16" s="40"/>
      <c r="Q16" s="21"/>
      <c r="R16" s="22">
        <f t="shared" ref="R16" si="43">IF(ISBLANK(Q15),"",IF(Q15="W",5,IF(Q15="L",0,IF(Q15&gt;S17,5,IF(Q15=S17,3,IF(Q15&gt;S17-4,2,IF(Q15&gt;=S17/2,1,0)))))))</f>
        <v>0</v>
      </c>
      <c r="S16" s="23"/>
      <c r="T16" s="25"/>
      <c r="U16" s="22">
        <f t="shared" ref="U16" si="44">IF(ISBLANK(T15),"",IF(T15="W",5,IF(T15="L",0,IF(T15&gt;V17,5,IF(T15=V17,3,IF(T15&gt;V17-4,2,IF(T15&gt;=V17/2,1,0)))))))</f>
        <v>3</v>
      </c>
      <c r="V16" s="23"/>
      <c r="W16" s="21"/>
      <c r="X16" s="22">
        <f t="shared" ref="X16" si="45">IF(ISBLANK(W15),"",IF(W15="W",5,IF(W15="L",0,IF(W15&gt;Y17,5,IF(W15=Y17,3,IF(W15&gt;Y17-4,2,IF(W15&gt;=Y17/2,1,0)))))))</f>
        <v>5</v>
      </c>
      <c r="Y16" s="23"/>
      <c r="Z16" s="21"/>
      <c r="AA16" s="22">
        <f t="shared" ref="AA16" si="46">IF(ISBLANK(Z15),"",IF(Z15="W",5,IF(Z15="L",0,IF(Z15&gt;AB17,5,IF(Z15=AB17,3,IF(Z15&gt;AB17-4,2,IF(Z15&gt;=AB17/2,1,0)))))))</f>
        <v>1</v>
      </c>
      <c r="AB16" s="23"/>
      <c r="AC16" s="21"/>
      <c r="AD16" s="22">
        <f t="shared" ref="AD16" si="47">IF(ISBLANK(AC15),"",IF(AC15="W",5,IF(AC15="L",0,IF(AC15&gt;AE17,5,IF(AC15=AE17,3,IF(AC15&gt;AE17-4,2,IF(AC15&gt;=AE17/2,1,0)))))))</f>
        <v>1</v>
      </c>
      <c r="AE16" s="23"/>
      <c r="AF16" s="39"/>
      <c r="AG16" s="39"/>
      <c r="AH16" s="40"/>
      <c r="AI16" s="21"/>
      <c r="AJ16" s="22">
        <f t="shared" ref="AJ16" si="48">IF(ISBLANK(AI15),"",IF(AI15="W",5,IF(AI15="L",0,IF(AI15&gt;AK17,5,IF(AI15=AK17,3,IF(AI15&gt;AK17-4,2,IF(AI15&gt;=AK17/2,1,0)))))))</f>
        <v>1</v>
      </c>
      <c r="AK16" s="23"/>
      <c r="AL16" s="64">
        <f>12-(COUNTBLANK(B16:AK16)-24)</f>
        <v>10</v>
      </c>
      <c r="AM16" s="23">
        <f>COUNTIF(B16:AK16,5)</f>
        <v>2</v>
      </c>
      <c r="AN16" s="68">
        <f>COUNTIF(B16:AK16,3)</f>
        <v>1</v>
      </c>
      <c r="AO16" s="23">
        <f>AL16-AM16-AN16</f>
        <v>7</v>
      </c>
      <c r="AP16" s="64">
        <f>SUM(B15:AK15)</f>
        <v>176</v>
      </c>
      <c r="AQ16" s="68">
        <f>SUM(B17:AK17)</f>
        <v>211</v>
      </c>
      <c r="AR16" s="23">
        <f>AP16-AQ16</f>
        <v>-35</v>
      </c>
      <c r="AS16" s="78">
        <f>AP16/AQ16</f>
        <v>0.83412322274881512</v>
      </c>
      <c r="AT16" s="51"/>
      <c r="AU16" s="85">
        <f>SUM(B16:AK16)+AT16</f>
        <v>19</v>
      </c>
      <c r="AV16" s="24">
        <f>RANK(AU16,$AU$3:$AU$20,0)</f>
        <v>5</v>
      </c>
    </row>
    <row r="17" spans="1:48" ht="24.95" customHeight="1">
      <c r="A17" s="100"/>
      <c r="B17" s="31"/>
      <c r="C17" s="30"/>
      <c r="D17" s="58">
        <v>24</v>
      </c>
      <c r="E17" s="29"/>
      <c r="F17" s="30"/>
      <c r="G17" s="58">
        <v>10</v>
      </c>
      <c r="H17" s="29"/>
      <c r="I17" s="30"/>
      <c r="J17" s="58" t="s">
        <v>73</v>
      </c>
      <c r="K17" s="29"/>
      <c r="L17" s="30"/>
      <c r="M17" s="58">
        <v>22</v>
      </c>
      <c r="N17" s="41"/>
      <c r="O17" s="41"/>
      <c r="P17" s="42"/>
      <c r="Q17" s="29"/>
      <c r="R17" s="30"/>
      <c r="S17" s="58">
        <v>34</v>
      </c>
      <c r="T17" s="31"/>
      <c r="U17" s="30"/>
      <c r="V17" s="58">
        <v>27</v>
      </c>
      <c r="W17" s="29"/>
      <c r="X17" s="30"/>
      <c r="Y17" s="58">
        <v>18</v>
      </c>
      <c r="Z17" s="29"/>
      <c r="AA17" s="30"/>
      <c r="AB17" s="58">
        <v>21</v>
      </c>
      <c r="AC17" s="29"/>
      <c r="AD17" s="30"/>
      <c r="AE17" s="58">
        <v>30</v>
      </c>
      <c r="AF17" s="41"/>
      <c r="AG17" s="41"/>
      <c r="AH17" s="42"/>
      <c r="AI17" s="29"/>
      <c r="AJ17" s="30"/>
      <c r="AK17" s="58">
        <v>25</v>
      </c>
      <c r="AL17" s="65"/>
      <c r="AM17" s="61"/>
      <c r="AN17" s="69"/>
      <c r="AO17" s="61"/>
      <c r="AP17" s="65"/>
      <c r="AQ17" s="69"/>
      <c r="AR17" s="61"/>
      <c r="AS17" s="79"/>
      <c r="AT17" s="30"/>
      <c r="AU17" s="86"/>
      <c r="AV17" s="32"/>
    </row>
    <row r="18" spans="1:48" ht="24.95" customHeight="1">
      <c r="A18" s="101" t="s">
        <v>17</v>
      </c>
      <c r="B18" s="59" t="s">
        <v>73</v>
      </c>
      <c r="C18" s="16"/>
      <c r="D18" s="57"/>
      <c r="E18" s="56">
        <v>13</v>
      </c>
      <c r="F18" s="16"/>
      <c r="G18" s="57"/>
      <c r="H18" s="56">
        <v>16</v>
      </c>
      <c r="I18" s="16"/>
      <c r="J18" s="57"/>
      <c r="K18" s="56" t="s">
        <v>72</v>
      </c>
      <c r="L18" s="16" t="s">
        <v>76</v>
      </c>
      <c r="M18" s="57"/>
      <c r="N18" s="56">
        <v>34</v>
      </c>
      <c r="O18" s="16"/>
      <c r="P18" s="57"/>
      <c r="Q18" s="90"/>
      <c r="R18" s="90"/>
      <c r="S18" s="91"/>
      <c r="T18" s="59" t="s">
        <v>73</v>
      </c>
      <c r="U18" s="16"/>
      <c r="V18" s="57"/>
      <c r="W18" s="56">
        <v>9</v>
      </c>
      <c r="X18" s="16"/>
      <c r="Y18" s="57"/>
      <c r="Z18" s="56">
        <v>25</v>
      </c>
      <c r="AA18" s="16"/>
      <c r="AB18" s="57"/>
      <c r="AC18" s="56">
        <v>14</v>
      </c>
      <c r="AD18" s="16"/>
      <c r="AE18" s="57"/>
      <c r="AF18" s="56">
        <v>25</v>
      </c>
      <c r="AG18" s="16"/>
      <c r="AH18" s="57"/>
      <c r="AI18" s="90"/>
      <c r="AJ18" s="90"/>
      <c r="AK18" s="91"/>
      <c r="AL18" s="63"/>
      <c r="AM18" s="57"/>
      <c r="AN18" s="67"/>
      <c r="AO18" s="57"/>
      <c r="AP18" s="63"/>
      <c r="AQ18" s="67"/>
      <c r="AR18" s="57"/>
      <c r="AS18" s="80"/>
      <c r="AT18" s="16"/>
      <c r="AU18" s="87"/>
      <c r="AV18" s="17"/>
    </row>
    <row r="19" spans="1:48" s="4" customFormat="1" ht="36" customHeight="1">
      <c r="A19" s="97"/>
      <c r="B19" s="25"/>
      <c r="C19" s="22">
        <f t="shared" ref="C19" si="49">IF(ISBLANK(B18),"",IF(B18="W",5,IF(B18="L",0,IF(B18&gt;D20,5,IF(B18=D20,3,IF(B18&gt;D20-4,2,IF(B18&gt;=D20/2,1,0)))))))</f>
        <v>5</v>
      </c>
      <c r="D19" s="23"/>
      <c r="E19" s="21"/>
      <c r="F19" s="22">
        <f t="shared" ref="F19" si="50">IF(ISBLANK(E18),"",IF(E18="W",5,IF(E18="L",0,IF(E18&gt;G20,5,IF(E18=G20,3,IF(E18&gt;G20-4,2,IF(E18&gt;=G20/2,1,0)))))))</f>
        <v>1</v>
      </c>
      <c r="G19" s="23"/>
      <c r="H19" s="21"/>
      <c r="I19" s="22">
        <f t="shared" ref="I19" si="51">IF(ISBLANK(H18),"",IF(H18="W",5,IF(H18="L",0,IF(H18&gt;J20,5,IF(H18=J20,3,IF(H18&gt;J20-4,2,IF(H18&gt;=J20/2,1,0)))))))</f>
        <v>5</v>
      </c>
      <c r="J19" s="23"/>
      <c r="K19" s="21"/>
      <c r="L19" s="22">
        <f t="shared" ref="L19" si="52">IF(ISBLANK(K18),"",IF(K18="W",5,IF(K18="L",0,IF(K18&gt;M20,5,IF(K18=M20,3,IF(K18&gt;M20-4,2,IF(K18&gt;=M20/2,1,0)))))))</f>
        <v>0</v>
      </c>
      <c r="M19" s="23"/>
      <c r="N19" s="21"/>
      <c r="O19" s="22">
        <f t="shared" ref="O19" si="53">IF(ISBLANK(N18),"",IF(N18="W",5,IF(N18="L",0,IF(N18&gt;P20,5,IF(N18=P20,3,IF(N18&gt;P20-4,2,IF(N18&gt;=P20/2,1,0)))))))</f>
        <v>5</v>
      </c>
      <c r="P19" s="23"/>
      <c r="Q19" s="39"/>
      <c r="R19" s="39"/>
      <c r="S19" s="40"/>
      <c r="T19" s="25"/>
      <c r="U19" s="22">
        <f t="shared" ref="U19" si="54">IF(ISBLANK(T18),"",IF(T18="W",5,IF(T18="L",0,IF(T18&gt;V20,5,IF(T18=V20,3,IF(T18&gt;V20-4,2,IF(T18&gt;=V20/2,1,0)))))))</f>
        <v>5</v>
      </c>
      <c r="V19" s="23"/>
      <c r="W19" s="21"/>
      <c r="X19" s="22">
        <f t="shared" ref="X19" si="55">IF(ISBLANK(W18),"",IF(W18="W",5,IF(W18="L",0,IF(W18&gt;Y20,5,IF(W18=Y20,3,IF(W18&gt;Y20-4,2,IF(W18&gt;=Y20/2,1,0)))))))</f>
        <v>0</v>
      </c>
      <c r="Y19" s="23"/>
      <c r="Z19" s="21"/>
      <c r="AA19" s="22">
        <f t="shared" ref="AA19" si="56">IF(ISBLANK(Z18),"",IF(Z18="W",5,IF(Z18="L",0,IF(Z18&gt;AB20,5,IF(Z18=AB20,3,IF(Z18&gt;AB20-4,2,IF(Z18&gt;=AB20/2,1,0)))))))</f>
        <v>5</v>
      </c>
      <c r="AB19" s="23"/>
      <c r="AC19" s="21"/>
      <c r="AD19" s="22">
        <f t="shared" ref="AD19" si="57">IF(ISBLANK(AC18),"",IF(AC18="W",5,IF(AC18="L",0,IF(AC18&gt;AE20,5,IF(AC18=AE20,3,IF(AC18&gt;AE20-4,2,IF(AC18&gt;=AE20/2,1,0)))))))</f>
        <v>1</v>
      </c>
      <c r="AE19" s="23"/>
      <c r="AF19" s="21"/>
      <c r="AG19" s="22">
        <f t="shared" ref="AG19" si="58">IF(ISBLANK(AF18),"",IF(AF18="W",5,IF(AF18="L",0,IF(AF18&gt;AH20,5,IF(AF18=AH20,3,IF(AF18&gt;AH20-4,2,IF(AF18&gt;=AH20/2,1,0)))))))</f>
        <v>5</v>
      </c>
      <c r="AH19" s="23"/>
      <c r="AI19" s="39"/>
      <c r="AJ19" s="39"/>
      <c r="AK19" s="40"/>
      <c r="AL19" s="64">
        <f>12-(COUNTBLANK(B19:AK19)-24)</f>
        <v>10</v>
      </c>
      <c r="AM19" s="23">
        <f>COUNTIF(B19:AK19,5)</f>
        <v>6</v>
      </c>
      <c r="AN19" s="68">
        <f>COUNTIF(B19:AK19,3)</f>
        <v>0</v>
      </c>
      <c r="AO19" s="23">
        <f>AL19-AM19-AN19</f>
        <v>4</v>
      </c>
      <c r="AP19" s="64">
        <f>SUM(B18:AK18)</f>
        <v>136</v>
      </c>
      <c r="AQ19" s="68">
        <f>SUM(B20:AK20)</f>
        <v>128</v>
      </c>
      <c r="AR19" s="23">
        <f>AP19-AQ19</f>
        <v>8</v>
      </c>
      <c r="AS19" s="78">
        <f>AP19/AQ19</f>
        <v>1.0625</v>
      </c>
      <c r="AT19" s="51"/>
      <c r="AU19" s="85">
        <f>SUM(B19:AK19)+AT19</f>
        <v>32</v>
      </c>
      <c r="AV19" s="24">
        <f>RANK(AU19,$AU$3:$AU$20,0)</f>
        <v>2</v>
      </c>
    </row>
    <row r="20" spans="1:48" ht="24.95" customHeight="1" thickBot="1">
      <c r="A20" s="98"/>
      <c r="B20" s="45"/>
      <c r="C20" s="46"/>
      <c r="D20" s="60" t="s">
        <v>72</v>
      </c>
      <c r="E20" s="47"/>
      <c r="F20" s="46"/>
      <c r="G20" s="60">
        <v>24</v>
      </c>
      <c r="H20" s="47"/>
      <c r="I20" s="46"/>
      <c r="J20" s="60">
        <v>7</v>
      </c>
      <c r="K20" s="47"/>
      <c r="L20" s="46"/>
      <c r="M20" s="60" t="s">
        <v>73</v>
      </c>
      <c r="N20" s="47"/>
      <c r="O20" s="46"/>
      <c r="P20" s="60">
        <v>10</v>
      </c>
      <c r="Q20" s="48"/>
      <c r="R20" s="48"/>
      <c r="S20" s="96"/>
      <c r="T20" s="45"/>
      <c r="U20" s="46"/>
      <c r="V20" s="60" t="s">
        <v>72</v>
      </c>
      <c r="W20" s="47"/>
      <c r="X20" s="46"/>
      <c r="Y20" s="60">
        <v>19</v>
      </c>
      <c r="Z20" s="47"/>
      <c r="AA20" s="46"/>
      <c r="AB20" s="60">
        <v>19</v>
      </c>
      <c r="AC20" s="47"/>
      <c r="AD20" s="46"/>
      <c r="AE20" s="60">
        <v>28</v>
      </c>
      <c r="AF20" s="47"/>
      <c r="AG20" s="46"/>
      <c r="AH20" s="60">
        <v>21</v>
      </c>
      <c r="AI20" s="48"/>
      <c r="AJ20" s="48"/>
      <c r="AK20" s="96"/>
      <c r="AL20" s="66"/>
      <c r="AM20" s="62"/>
      <c r="AN20" s="70"/>
      <c r="AO20" s="62"/>
      <c r="AP20" s="66"/>
      <c r="AQ20" s="70"/>
      <c r="AR20" s="62"/>
      <c r="AS20" s="81"/>
      <c r="AT20" s="46"/>
      <c r="AU20" s="88"/>
      <c r="AV20" s="50"/>
    </row>
    <row r="22" spans="1:48">
      <c r="AL22" s="76" t="s">
        <v>39</v>
      </c>
      <c r="AM22" s="76">
        <f>SUM(AM3:AM20)</f>
        <v>29</v>
      </c>
      <c r="AN22" s="76"/>
      <c r="AO22" s="76">
        <f>SUM(AO3:AO20)</f>
        <v>29</v>
      </c>
      <c r="AP22" s="76">
        <f>SUM(AP3:AP20)</f>
        <v>985</v>
      </c>
      <c r="AQ22" s="76">
        <f>SUM(AQ3:AQ20)</f>
        <v>985</v>
      </c>
    </row>
  </sheetData>
  <mergeCells count="6">
    <mergeCell ref="A18:A20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3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E4696-E52C-4C45-BCD3-AAC2E7B6E039}">
  <sheetPr>
    <pageSetUpPr fitToPage="1"/>
  </sheetPr>
  <dimension ref="A1:BB25"/>
  <sheetViews>
    <sheetView zoomScale="57" zoomScaleNormal="57" workbookViewId="0">
      <pane xSplit="1" ySplit="2" topLeftCell="AR3" activePane="bottomRight" state="frozen"/>
      <selection pane="topRight" activeCell="B1" sqref="B1"/>
      <selection pane="bottomLeft" activeCell="A3" sqref="A3"/>
      <selection pane="bottomRight" activeCell="BB10" sqref="BB10"/>
    </sheetView>
  </sheetViews>
  <sheetFormatPr defaultColWidth="10.85546875" defaultRowHeight="18" outlineLevelCol="1"/>
  <cols>
    <col min="1" max="1" width="16.1406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68</v>
      </c>
      <c r="B2" s="5"/>
      <c r="C2" s="6" t="str">
        <f>A3</f>
        <v>BG Firestarters</v>
      </c>
      <c r="D2" s="7"/>
      <c r="E2" s="8"/>
      <c r="F2" s="6" t="str">
        <f>A6</f>
        <v>CFX Buzzards</v>
      </c>
      <c r="G2" s="7"/>
      <c r="H2" s="8"/>
      <c r="I2" s="6" t="str">
        <f>A9</f>
        <v>CFX Kites</v>
      </c>
      <c r="J2" s="7"/>
      <c r="K2" s="8"/>
      <c r="L2" s="6" t="str">
        <f>A12</f>
        <v>CFX Merlins</v>
      </c>
      <c r="M2" s="7"/>
      <c r="N2" s="8"/>
      <c r="O2" s="6" t="str">
        <f>A15</f>
        <v>CFX Wrens</v>
      </c>
      <c r="P2" s="7"/>
      <c r="Q2" s="8"/>
      <c r="R2" s="6" t="str">
        <f>A18</f>
        <v>Halstead Lions</v>
      </c>
      <c r="S2" s="7"/>
      <c r="T2" s="10"/>
      <c r="U2" s="6" t="s">
        <v>70</v>
      </c>
      <c r="V2" s="9"/>
      <c r="W2" s="5"/>
      <c r="X2" s="6" t="str">
        <f>A3</f>
        <v>BG Firestarters</v>
      </c>
      <c r="Y2" s="7"/>
      <c r="Z2" s="8"/>
      <c r="AA2" s="6" t="str">
        <f>A6</f>
        <v>CFX Buzzards</v>
      </c>
      <c r="AB2" s="7"/>
      <c r="AC2" s="8"/>
      <c r="AD2" s="6" t="str">
        <f>A9</f>
        <v>CFX Kites</v>
      </c>
      <c r="AE2" s="7"/>
      <c r="AF2" s="8"/>
      <c r="AG2" s="6" t="str">
        <f>A12</f>
        <v>CFX Merlins</v>
      </c>
      <c r="AH2" s="7"/>
      <c r="AI2" s="8"/>
      <c r="AJ2" s="6" t="str">
        <f>A15</f>
        <v>CFX Wrens</v>
      </c>
      <c r="AK2" s="7"/>
      <c r="AL2" s="8"/>
      <c r="AM2" s="6" t="s">
        <v>27</v>
      </c>
      <c r="AN2" s="7"/>
      <c r="AO2" s="8"/>
      <c r="AP2" s="6" t="s">
        <v>70</v>
      </c>
      <c r="AQ2" s="9"/>
      <c r="AR2" s="74" t="s">
        <v>35</v>
      </c>
      <c r="AS2" s="7" t="s">
        <v>36</v>
      </c>
      <c r="AT2" s="75" t="s">
        <v>37</v>
      </c>
      <c r="AU2" s="7" t="s">
        <v>38</v>
      </c>
      <c r="AV2" s="74" t="s">
        <v>28</v>
      </c>
      <c r="AW2" s="75" t="s">
        <v>29</v>
      </c>
      <c r="AX2" s="7" t="s">
        <v>30</v>
      </c>
      <c r="AY2" s="9" t="s">
        <v>31</v>
      </c>
      <c r="AZ2" s="5" t="s">
        <v>34</v>
      </c>
      <c r="BA2" s="83" t="s">
        <v>2</v>
      </c>
      <c r="BB2" s="9" t="s">
        <v>32</v>
      </c>
    </row>
    <row r="3" spans="1:54" ht="24.95" customHeight="1">
      <c r="A3" s="99" t="s">
        <v>69</v>
      </c>
      <c r="B3" s="12"/>
      <c r="C3" s="13"/>
      <c r="D3" s="14"/>
      <c r="E3" s="52">
        <v>0</v>
      </c>
      <c r="F3" s="15"/>
      <c r="G3" s="15"/>
      <c r="H3" s="56">
        <v>3</v>
      </c>
      <c r="I3" s="16"/>
      <c r="J3" s="57"/>
      <c r="K3" s="56">
        <v>2</v>
      </c>
      <c r="L3" s="16"/>
      <c r="M3" s="57"/>
      <c r="N3" s="56">
        <v>2</v>
      </c>
      <c r="O3" s="16"/>
      <c r="P3" s="57"/>
      <c r="Q3" s="56" t="s">
        <v>73</v>
      </c>
      <c r="R3" s="16"/>
      <c r="S3" s="57"/>
      <c r="T3" s="94">
        <v>0</v>
      </c>
      <c r="U3" s="16"/>
      <c r="V3" s="17"/>
      <c r="W3" s="71"/>
      <c r="X3" s="34"/>
      <c r="Y3" s="35"/>
      <c r="Z3" s="55">
        <v>8</v>
      </c>
      <c r="AC3" s="55" t="s">
        <v>72</v>
      </c>
      <c r="AD3" s="11" t="s">
        <v>74</v>
      </c>
      <c r="AE3" s="33"/>
      <c r="AF3" s="55">
        <v>2</v>
      </c>
      <c r="AH3" s="33"/>
      <c r="AI3" s="55" t="s">
        <v>72</v>
      </c>
      <c r="AJ3" s="11" t="s">
        <v>76</v>
      </c>
      <c r="AK3" s="33"/>
      <c r="AL3" s="55">
        <v>1</v>
      </c>
      <c r="AN3" s="33"/>
      <c r="AO3" s="55">
        <v>3</v>
      </c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97"/>
      <c r="B4" s="18"/>
      <c r="C4" s="19"/>
      <c r="D4" s="20"/>
      <c r="E4" s="21"/>
      <c r="F4" s="22">
        <f t="shared" ref="F4" si="0">IF(ISBLANK(E3),"",IF(E3="W",5,IF(E3="L",0,IF(E3&gt;G5,5,IF(E3=G5,3,IF(E3&gt;G5-4,2,IF(E3&gt;=G5/2,1,0)))))))</f>
        <v>0</v>
      </c>
      <c r="G4" s="22"/>
      <c r="H4" s="21"/>
      <c r="I4" s="22">
        <f t="shared" ref="I4" si="1">IF(ISBLANK(H3),"",IF(H3="W",5,IF(H3="L",0,IF(H3&gt;J5,5,IF(H3=J5,3,IF(H3&gt;J5-4,2,IF(H3&gt;=J5/2,1,0)))))))</f>
        <v>0</v>
      </c>
      <c r="J4" s="23"/>
      <c r="K4" s="21"/>
      <c r="L4" s="22">
        <f t="shared" ref="L4" si="2">IF(ISBLANK(K3),"",IF(K3="W",5,IF(K3="L",0,IF(K3&gt;M5,5,IF(K3=M5,3,IF(K3&gt;M5-4,2,IF(K3&gt;=M5/2,1,0)))))))</f>
        <v>0</v>
      </c>
      <c r="M4" s="23"/>
      <c r="N4" s="21"/>
      <c r="O4" s="22">
        <f t="shared" ref="O4" si="3">IF(ISBLANK(N3),"",IF(N3="W",5,IF(N3="L",0,IF(N3&gt;P5,5,IF(N3=P5,3,IF(N3&gt;P5-4,2,IF(N3&gt;=P5/2,1,0)))))))</f>
        <v>0</v>
      </c>
      <c r="P4" s="23"/>
      <c r="Q4" s="21"/>
      <c r="R4" s="22">
        <f t="shared" ref="R4" si="4">IF(ISBLANK(Q3),"",IF(Q3="W",5,IF(Q3="L",0,IF(Q3&gt;S5,5,IF(Q3=S5,3,IF(Q3&gt;S5-4,2,IF(Q3&gt;=S5/2,1,0)))))))</f>
        <v>5</v>
      </c>
      <c r="S4" s="23"/>
      <c r="T4" s="22"/>
      <c r="U4" s="22">
        <f t="shared" ref="U4" si="5">IF(ISBLANK(T3),"",IF(T3="W",5,IF(T3="L",0,IF(T3&gt;V5,5,IF(T3=V5,3,IF(T3&gt;V5-4,2,IF(T3&gt;=V5/2,1,0)))))))</f>
        <v>0</v>
      </c>
      <c r="V4" s="24"/>
      <c r="W4" s="18"/>
      <c r="X4" s="19"/>
      <c r="Y4" s="20"/>
      <c r="Z4" s="21"/>
      <c r="AA4" s="22">
        <f t="shared" ref="AA4" si="6">IF(ISBLANK(Z3),"",IF(Z3="W",5,IF(Z3="L",0,IF(Z3&gt;AB5,5,IF(Z3=AB5,3,IF(Z3&gt;AB5-4,2,IF(Z3&gt;=AB5/2,1,0)))))))</f>
        <v>2</v>
      </c>
      <c r="AB4" s="22"/>
      <c r="AC4" s="21"/>
      <c r="AD4" s="22">
        <f t="shared" ref="AD4" si="7">IF(ISBLANK(AC3),"",IF(AC3="W",5,IF(AC3="L",0,IF(AC3&gt;AE5,5,IF(AC3=AE5,3,IF(AC3&gt;AE5-4,2,IF(AC3&gt;=AE5/2,1,0)))))))</f>
        <v>0</v>
      </c>
      <c r="AE4" s="23"/>
      <c r="AF4" s="21"/>
      <c r="AG4" s="22">
        <f t="shared" ref="AG4" si="8">IF(ISBLANK(AF3),"",IF(AF3="W",5,IF(AF3="L",0,IF(AF3&gt;AH5,5,IF(AF3=AH5,3,IF(AF3&gt;AH5-4,2,IF(AF3&gt;=AH5/2,1,0)))))))</f>
        <v>0</v>
      </c>
      <c r="AH4" s="23"/>
      <c r="AI4" s="21"/>
      <c r="AJ4" s="22">
        <f t="shared" ref="AJ4" si="9">IF(ISBLANK(AI3),"",IF(AI3="W",5,IF(AI3="L",0,IF(AI3&gt;AK5,5,IF(AI3=AK5,3,IF(AI3&gt;AK5-4,2,IF(AI3&gt;=AK5/2,1,0)))))))</f>
        <v>0</v>
      </c>
      <c r="AK4" s="23"/>
      <c r="AL4" s="21"/>
      <c r="AM4" s="22">
        <f t="shared" ref="AM4" si="10">IF(ISBLANK(AL3),"",IF(AL3="W",5,IF(AL3="L",0,IF(AL3&gt;AN5,5,IF(AL3=AN5,3,IF(AL3&gt;AN5-4,2,IF(AL3&gt;=AN5/2,1,0)))))))</f>
        <v>0</v>
      </c>
      <c r="AN4" s="23"/>
      <c r="AO4" s="21"/>
      <c r="AP4" s="22">
        <f>IF(ISBLANK(AO3),"",IF(AO3="W",5,IF(AO3="L",0,IF(AO3&gt;AQ5,5,IF(AO3=AQ5,3,IF(AO3&gt;AQ5-4,2,IF(AO3&gt;=AQ5/2,1,0)))))))</f>
        <v>0</v>
      </c>
      <c r="AQ4" s="24"/>
      <c r="AR4" s="64">
        <f>12-(COUNTBLANK(B4:AQ4)-30)</f>
        <v>12</v>
      </c>
      <c r="AS4" s="23">
        <f>COUNTIF(B4:AQ4,5)</f>
        <v>1</v>
      </c>
      <c r="AT4" s="68">
        <f>COUNTIF(B4:AQ4,3)</f>
        <v>0</v>
      </c>
      <c r="AU4" s="23">
        <f>AR4-AS4-AT4</f>
        <v>11</v>
      </c>
      <c r="AV4" s="64">
        <f>SUM(B3:AQ3)</f>
        <v>21</v>
      </c>
      <c r="AW4" s="68">
        <f>SUM(B5:AQ5)</f>
        <v>118</v>
      </c>
      <c r="AX4" s="23">
        <f>AV4-AW4</f>
        <v>-97</v>
      </c>
      <c r="AY4" s="78">
        <f>AV4/AW4</f>
        <v>0.17796610169491525</v>
      </c>
      <c r="AZ4" s="51"/>
      <c r="BA4" s="85">
        <f>SUM(B4:AQ4)+AZ4</f>
        <v>7</v>
      </c>
      <c r="BB4" s="24">
        <f>RANK(BA4,$BA$3:$BA$23,0)</f>
        <v>7</v>
      </c>
    </row>
    <row r="5" spans="1:54" ht="24.95" customHeight="1">
      <c r="A5" s="100"/>
      <c r="B5" s="26"/>
      <c r="C5" s="27"/>
      <c r="D5" s="28"/>
      <c r="E5" s="29"/>
      <c r="F5" s="30"/>
      <c r="G5" s="54">
        <v>14</v>
      </c>
      <c r="H5" s="29"/>
      <c r="I5" s="30"/>
      <c r="J5" s="58">
        <v>20</v>
      </c>
      <c r="K5" s="29"/>
      <c r="L5" s="30"/>
      <c r="M5" s="58">
        <v>9</v>
      </c>
      <c r="N5" s="29"/>
      <c r="O5" s="30"/>
      <c r="P5" s="58">
        <v>12</v>
      </c>
      <c r="Q5" s="29"/>
      <c r="R5" s="30"/>
      <c r="S5" s="58" t="s">
        <v>72</v>
      </c>
      <c r="T5" s="30"/>
      <c r="U5" s="30"/>
      <c r="V5" s="53">
        <v>18</v>
      </c>
      <c r="W5" s="26"/>
      <c r="X5" s="27"/>
      <c r="Y5" s="28"/>
      <c r="Z5" s="29"/>
      <c r="AA5" s="30"/>
      <c r="AB5" s="54">
        <v>10</v>
      </c>
      <c r="AC5" s="29"/>
      <c r="AD5" s="30"/>
      <c r="AE5" s="58" t="s">
        <v>73</v>
      </c>
      <c r="AF5" s="29"/>
      <c r="AG5" s="30"/>
      <c r="AH5" s="58">
        <v>18</v>
      </c>
      <c r="AI5" s="29"/>
      <c r="AJ5" s="30"/>
      <c r="AK5" s="58" t="s">
        <v>73</v>
      </c>
      <c r="AL5" s="29"/>
      <c r="AM5" s="30"/>
      <c r="AN5" s="58">
        <v>6</v>
      </c>
      <c r="AO5" s="29"/>
      <c r="AP5" s="30"/>
      <c r="AQ5" s="53">
        <v>11</v>
      </c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01" t="s">
        <v>56</v>
      </c>
      <c r="B6" s="59">
        <v>14</v>
      </c>
      <c r="C6" s="16"/>
      <c r="D6" s="57"/>
      <c r="E6" s="34"/>
      <c r="F6" s="34"/>
      <c r="G6" s="35"/>
      <c r="H6" s="55">
        <v>3</v>
      </c>
      <c r="K6" s="56">
        <v>4</v>
      </c>
      <c r="L6" s="16"/>
      <c r="M6" s="57"/>
      <c r="N6" s="56">
        <v>8</v>
      </c>
      <c r="O6" s="16"/>
      <c r="P6" s="57"/>
      <c r="Q6" s="56">
        <v>7</v>
      </c>
      <c r="R6" s="16"/>
      <c r="S6" s="57"/>
      <c r="T6" s="94">
        <v>6</v>
      </c>
      <c r="U6" s="16"/>
      <c r="V6" s="17"/>
      <c r="W6" s="59">
        <v>10</v>
      </c>
      <c r="X6" s="16"/>
      <c r="Y6" s="57"/>
      <c r="Z6" s="34"/>
      <c r="AA6" s="34"/>
      <c r="AB6" s="35"/>
      <c r="AC6" s="55">
        <v>6</v>
      </c>
      <c r="AF6" s="56">
        <v>4</v>
      </c>
      <c r="AG6" s="16"/>
      <c r="AH6" s="57"/>
      <c r="AI6" s="56">
        <v>3</v>
      </c>
      <c r="AJ6" s="16"/>
      <c r="AK6" s="57"/>
      <c r="AL6" s="56">
        <v>5</v>
      </c>
      <c r="AM6" s="16"/>
      <c r="AN6" s="57"/>
      <c r="AO6" s="56">
        <v>2</v>
      </c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97"/>
      <c r="B7" s="25"/>
      <c r="C7" s="22">
        <f t="shared" ref="C7" si="11">IF(ISBLANK(B6),"",IF(B6="W",5,IF(B6="L",0,IF(B6&gt;D8,5,IF(B6=D8,3,IF(B6&gt;D8-4,2,IF(B6&gt;=D8/2,1,0)))))))</f>
        <v>5</v>
      </c>
      <c r="D7" s="23"/>
      <c r="E7" s="19"/>
      <c r="F7" s="19"/>
      <c r="G7" s="20"/>
      <c r="H7" s="21"/>
      <c r="I7" s="22">
        <f t="shared" ref="I7" si="12">IF(ISBLANK(H6),"",IF(H6="W",5,IF(H6="L",0,IF(H6&gt;J8,5,IF(H6=J8,3,IF(H6&gt;J8-4,2,IF(H6&gt;=J8/2,1,0)))))))</f>
        <v>0</v>
      </c>
      <c r="J7" s="22"/>
      <c r="K7" s="21"/>
      <c r="L7" s="22">
        <f t="shared" ref="L7" si="13">IF(ISBLANK(K6),"",IF(K6="W",5,IF(K6="L",0,IF(K6&gt;M8,5,IF(K6=M8,3,IF(K6&gt;M8-4,2,IF(K6&gt;=M8/2,1,0)))))))</f>
        <v>0</v>
      </c>
      <c r="M7" s="23"/>
      <c r="N7" s="21"/>
      <c r="O7" s="22">
        <f t="shared" ref="O7" si="14">IF(ISBLANK(N6),"",IF(N6="W",5,IF(N6="L",0,IF(N6&gt;P8,5,IF(N6=P8,3,IF(N6&gt;P8-4,2,IF(N6&gt;=P8/2,1,0)))))))</f>
        <v>1</v>
      </c>
      <c r="P7" s="23"/>
      <c r="Q7" s="21"/>
      <c r="R7" s="22">
        <f t="shared" ref="R7" si="15">IF(ISBLANK(Q6),"",IF(Q6="W",5,IF(Q6="L",0,IF(Q6&gt;S8,5,IF(Q6=S8,3,IF(Q6&gt;S8-4,2,IF(Q6&gt;=S8/2,1,0)))))))</f>
        <v>5</v>
      </c>
      <c r="S7" s="23"/>
      <c r="T7" s="22"/>
      <c r="U7" s="22">
        <f t="shared" ref="U7" si="16">IF(ISBLANK(T6),"",IF(T6="W",5,IF(T6="L",0,IF(T6&gt;V8,5,IF(T6=V8,3,IF(T6&gt;V8-4,2,IF(T6&gt;=V8/2,1,0)))))))</f>
        <v>5</v>
      </c>
      <c r="V7" s="24"/>
      <c r="W7" s="25"/>
      <c r="X7" s="22">
        <f t="shared" ref="X7" si="17">IF(ISBLANK(W6),"",IF(W6="W",5,IF(W6="L",0,IF(W6&gt;Y8,5,IF(W6=Y8,3,IF(W6&gt;Y8-4,2,IF(W6&gt;=Y8/2,1,0)))))))</f>
        <v>5</v>
      </c>
      <c r="Y7" s="23"/>
      <c r="Z7" s="19"/>
      <c r="AA7" s="19"/>
      <c r="AB7" s="20"/>
      <c r="AC7" s="21"/>
      <c r="AD7" s="22">
        <f t="shared" ref="AD7" si="18">IF(ISBLANK(AC6),"",IF(AC6="W",5,IF(AC6="L",0,IF(AC6&gt;AE8,5,IF(AC6=AE8,3,IF(AC6&gt;AE8-4,2,IF(AC6&gt;=AE8/2,1,0)))))))</f>
        <v>0</v>
      </c>
      <c r="AE7" s="22"/>
      <c r="AF7" s="21"/>
      <c r="AG7" s="22">
        <f t="shared" ref="AG7" si="19">IF(ISBLANK(AF6),"",IF(AF6="W",5,IF(AF6="L",0,IF(AF6&gt;AH8,5,IF(AF6=AH8,3,IF(AF6&gt;AH8-4,2,IF(AF6&gt;=AH8/2,1,0)))))))</f>
        <v>2</v>
      </c>
      <c r="AH7" s="23"/>
      <c r="AI7" s="21"/>
      <c r="AJ7" s="22">
        <f t="shared" ref="AJ7" si="20">IF(ISBLANK(AI6),"",IF(AI6="W",5,IF(AI6="L",0,IF(AI6&gt;AK8,5,IF(AI6=AK8,3,IF(AI6&gt;AK8-4,2,IF(AI6&gt;=AK8/2,1,0)))))))</f>
        <v>2</v>
      </c>
      <c r="AK7" s="23"/>
      <c r="AL7" s="21"/>
      <c r="AM7" s="22">
        <f t="shared" ref="AM7" si="21">IF(ISBLANK(AL6),"",IF(AL6="W",5,IF(AL6="L",0,IF(AL6&gt;AN8,5,IF(AL6=AN8,3,IF(AL6&gt;AN8-4,2,IF(AL6&gt;=AN8/2,1,0)))))))</f>
        <v>2</v>
      </c>
      <c r="AN7" s="23"/>
      <c r="AO7" s="21"/>
      <c r="AP7" s="22">
        <f t="shared" ref="AP7" si="22">IF(ISBLANK(AO6),"",IF(AO6="W",5,IF(AO6="L",0,IF(AO6&gt;AQ8,5,IF(AO6=AQ8,3,IF(AO6&gt;AQ8-4,2,IF(AO6&gt;=AQ8/2,1,0)))))))</f>
        <v>0</v>
      </c>
      <c r="AQ7" s="24"/>
      <c r="AR7" s="64">
        <f>12-(COUNTBLANK(B7:AQ7)-30)</f>
        <v>12</v>
      </c>
      <c r="AS7" s="23">
        <f>COUNTIF(B7:AQ7,5)</f>
        <v>4</v>
      </c>
      <c r="AT7" s="68">
        <f>COUNTIF(B7:AQ7,3)</f>
        <v>0</v>
      </c>
      <c r="AU7" s="23">
        <f>AR7-AS7-AT7</f>
        <v>8</v>
      </c>
      <c r="AV7" s="64">
        <f>SUM(B6:AQ6)</f>
        <v>72</v>
      </c>
      <c r="AW7" s="68">
        <f>SUM(B8:AQ8)</f>
        <v>93</v>
      </c>
      <c r="AX7" s="23">
        <f>AV7-AW7</f>
        <v>-21</v>
      </c>
      <c r="AY7" s="78">
        <f>AV7/AW7</f>
        <v>0.77419354838709675</v>
      </c>
      <c r="AZ7" s="51"/>
      <c r="BA7" s="85">
        <f>SUM(B7:AQ7)+AZ7</f>
        <v>27</v>
      </c>
      <c r="BB7" s="24">
        <f>RANK(BA7,$BA$3:$BA$23,0)</f>
        <v>4</v>
      </c>
    </row>
    <row r="8" spans="1:54" ht="24.95" customHeight="1">
      <c r="A8" s="100"/>
      <c r="B8" s="31"/>
      <c r="C8" s="30"/>
      <c r="D8" s="58">
        <v>0</v>
      </c>
      <c r="E8" s="27"/>
      <c r="F8" s="27"/>
      <c r="G8" s="28"/>
      <c r="H8" s="29"/>
      <c r="I8" s="30"/>
      <c r="J8" s="54">
        <v>8</v>
      </c>
      <c r="K8" s="29"/>
      <c r="L8" s="30"/>
      <c r="M8" s="58">
        <v>9</v>
      </c>
      <c r="N8" s="29"/>
      <c r="O8" s="30"/>
      <c r="P8" s="58">
        <v>14</v>
      </c>
      <c r="Q8" s="29"/>
      <c r="R8" s="30"/>
      <c r="S8" s="58">
        <v>3</v>
      </c>
      <c r="T8" s="30"/>
      <c r="U8" s="30"/>
      <c r="V8" s="53">
        <v>2</v>
      </c>
      <c r="W8" s="31"/>
      <c r="X8" s="30"/>
      <c r="Y8" s="58">
        <v>8</v>
      </c>
      <c r="Z8" s="27"/>
      <c r="AA8" s="27"/>
      <c r="AB8" s="28"/>
      <c r="AC8" s="29"/>
      <c r="AD8" s="30"/>
      <c r="AE8" s="54">
        <v>22</v>
      </c>
      <c r="AF8" s="29"/>
      <c r="AG8" s="30"/>
      <c r="AH8" s="58">
        <v>6</v>
      </c>
      <c r="AI8" s="29"/>
      <c r="AJ8" s="30"/>
      <c r="AK8" s="58">
        <v>6</v>
      </c>
      <c r="AL8" s="29"/>
      <c r="AM8" s="30"/>
      <c r="AN8" s="58">
        <v>7</v>
      </c>
      <c r="AO8" s="29"/>
      <c r="AP8" s="30"/>
      <c r="AQ8" s="53">
        <v>8</v>
      </c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01" t="s">
        <v>25</v>
      </c>
      <c r="B9" s="59">
        <v>20</v>
      </c>
      <c r="C9" s="16"/>
      <c r="D9" s="57"/>
      <c r="E9" s="56">
        <v>8</v>
      </c>
      <c r="F9" s="16"/>
      <c r="G9" s="57"/>
      <c r="H9" s="37"/>
      <c r="I9" s="37"/>
      <c r="J9" s="38"/>
      <c r="K9" s="56">
        <v>11</v>
      </c>
      <c r="L9" s="16"/>
      <c r="M9" s="57"/>
      <c r="N9" s="56">
        <v>13</v>
      </c>
      <c r="O9" s="16"/>
      <c r="P9" s="57"/>
      <c r="Q9" s="56">
        <v>15</v>
      </c>
      <c r="R9" s="16"/>
      <c r="S9" s="57"/>
      <c r="T9" s="94">
        <v>8</v>
      </c>
      <c r="U9" s="16"/>
      <c r="V9" s="17"/>
      <c r="W9" s="59" t="s">
        <v>73</v>
      </c>
      <c r="X9" s="16"/>
      <c r="Y9" s="57"/>
      <c r="Z9" s="56">
        <v>22</v>
      </c>
      <c r="AA9" s="16"/>
      <c r="AB9" s="57"/>
      <c r="AC9" s="37"/>
      <c r="AD9" s="37"/>
      <c r="AE9" s="38"/>
      <c r="AF9" s="56">
        <v>8</v>
      </c>
      <c r="AG9" s="16"/>
      <c r="AH9" s="57"/>
      <c r="AI9" s="56">
        <v>10</v>
      </c>
      <c r="AJ9" s="16"/>
      <c r="AK9" s="57"/>
      <c r="AL9" s="56">
        <v>14</v>
      </c>
      <c r="AM9" s="16"/>
      <c r="AN9" s="57"/>
      <c r="AO9" s="56">
        <v>27</v>
      </c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97"/>
      <c r="B10" s="25"/>
      <c r="C10" s="22">
        <f t="shared" ref="C10" si="23">IF(ISBLANK(B9),"",IF(B9="W",5,IF(B9="L",0,IF(B9&gt;D11,5,IF(B9=D11,3,IF(B9&gt;D11-4,2,IF(B9&gt;=D11/2,1,0)))))))</f>
        <v>5</v>
      </c>
      <c r="D10" s="23"/>
      <c r="E10" s="21"/>
      <c r="F10" s="22">
        <f t="shared" ref="F10" si="24">IF(ISBLANK(E9),"",IF(E9="W",5,IF(E9="L",0,IF(E9&gt;G11,5,IF(E9=G11,3,IF(E9&gt;G11-4,2,IF(E9&gt;=G11/2,1,0)))))))</f>
        <v>5</v>
      </c>
      <c r="G10" s="23"/>
      <c r="H10" s="39"/>
      <c r="I10" s="39"/>
      <c r="J10" s="40"/>
      <c r="K10" s="21"/>
      <c r="L10" s="22">
        <f t="shared" ref="L10" si="25">IF(ISBLANK(K9),"",IF(K9="W",5,IF(K9="L",0,IF(K9&gt;M11,5,IF(K9=M11,3,IF(K9&gt;M11-4,2,IF(K9&gt;=M11/2,1,0)))))))</f>
        <v>5</v>
      </c>
      <c r="M10" s="23"/>
      <c r="N10" s="21"/>
      <c r="O10" s="22">
        <f t="shared" ref="O10" si="26">IF(ISBLANK(N9),"",IF(N9="W",5,IF(N9="L",0,IF(N9&gt;P11,5,IF(N9=P11,3,IF(N9&gt;P11-4,2,IF(N9&gt;=P11/2,1,0)))))))</f>
        <v>5</v>
      </c>
      <c r="P10" s="23"/>
      <c r="Q10" s="21"/>
      <c r="R10" s="22">
        <f t="shared" ref="R10" si="27">IF(ISBLANK(Q9),"",IF(Q9="W",5,IF(Q9="L",0,IF(Q9&gt;S11,5,IF(Q9=S11,3,IF(Q9&gt;S11-4,2,IF(Q9&gt;=S11/2,1,0)))))))</f>
        <v>5</v>
      </c>
      <c r="S10" s="23"/>
      <c r="T10" s="22"/>
      <c r="U10" s="22">
        <f t="shared" ref="U10" si="28">IF(ISBLANK(T9),"",IF(T9="W",5,IF(T9="L",0,IF(T9&gt;V11,5,IF(T9=V11,3,IF(T9&gt;V11-4,2,IF(T9&gt;=V11/2,1,0)))))))</f>
        <v>5</v>
      </c>
      <c r="V10" s="24"/>
      <c r="W10" s="25"/>
      <c r="X10" s="22">
        <f t="shared" ref="X10" si="29">IF(ISBLANK(W9),"",IF(W9="W",5,IF(W9="L",0,IF(W9&gt;Y11,5,IF(W9=Y11,3,IF(W9&gt;Y11-4,2,IF(W9&gt;=Y11/2,1,0)))))))</f>
        <v>5</v>
      </c>
      <c r="Y10" s="23"/>
      <c r="Z10" s="21"/>
      <c r="AA10" s="22">
        <f t="shared" ref="AA10" si="30">IF(ISBLANK(Z9),"",IF(Z9="W",5,IF(Z9="L",0,IF(Z9&gt;AB11,5,IF(Z9=AB11,3,IF(Z9&gt;AB11-4,2,IF(Z9&gt;=AB11/2,1,0)))))))</f>
        <v>5</v>
      </c>
      <c r="AB10" s="23"/>
      <c r="AC10" s="39"/>
      <c r="AD10" s="39"/>
      <c r="AE10" s="40"/>
      <c r="AF10" s="21"/>
      <c r="AG10" s="22">
        <f t="shared" ref="AG10" si="31">IF(ISBLANK(AF9),"",IF(AF9="W",5,IF(AF9="L",0,IF(AF9&gt;AH11,5,IF(AF9=AH11,3,IF(AF9&gt;AH11-4,2,IF(AF9&gt;=AH11/2,1,0)))))))</f>
        <v>5</v>
      </c>
      <c r="AH10" s="23"/>
      <c r="AI10" s="21"/>
      <c r="AJ10" s="22">
        <f t="shared" ref="AJ10" si="32">IF(ISBLANK(AI9),"",IF(AI9="W",5,IF(AI9="L",0,IF(AI9&gt;AK11,5,IF(AI9=AK11,3,IF(AI9&gt;AK11-4,2,IF(AI9&gt;=AK11/2,1,0)))))))</f>
        <v>5</v>
      </c>
      <c r="AK10" s="23"/>
      <c r="AL10" s="21"/>
      <c r="AM10" s="22">
        <f t="shared" ref="AM10" si="33">IF(ISBLANK(AL9),"",IF(AL9="W",5,IF(AL9="L",0,IF(AL9&gt;AN11,5,IF(AL9=AN11,3,IF(AL9&gt;AN11-4,2,IF(AL9&gt;=AN11/2,1,0)))))))</f>
        <v>5</v>
      </c>
      <c r="AN10" s="23"/>
      <c r="AO10" s="21"/>
      <c r="AP10" s="22">
        <f t="shared" ref="AP10" si="34">IF(ISBLANK(AO9),"",IF(AO9="W",5,IF(AO9="L",0,IF(AO9&gt;AQ11,5,IF(AO9=AQ11,3,IF(AO9&gt;AQ11-4,2,IF(AO9&gt;=AQ11/2,1,0)))))))</f>
        <v>5</v>
      </c>
      <c r="AQ10" s="24"/>
      <c r="AR10" s="64">
        <f>12-(COUNTBLANK(B10:AQ10)-30)</f>
        <v>12</v>
      </c>
      <c r="AS10" s="23">
        <f>COUNTIF(B10:AQ10,5)</f>
        <v>12</v>
      </c>
      <c r="AT10" s="68">
        <f>COUNTIF(B10:AQ10,3)</f>
        <v>0</v>
      </c>
      <c r="AU10" s="23">
        <f>AR10-AS10-AT10</f>
        <v>0</v>
      </c>
      <c r="AV10" s="64">
        <f>SUM(B9:AQ9)</f>
        <v>156</v>
      </c>
      <c r="AW10" s="68">
        <f>SUM(B11:AQ11)</f>
        <v>34</v>
      </c>
      <c r="AX10" s="23">
        <f>AV10-AW10</f>
        <v>122</v>
      </c>
      <c r="AY10" s="78">
        <f>AV10/AW10</f>
        <v>4.5882352941176467</v>
      </c>
      <c r="AZ10" s="51"/>
      <c r="BA10" s="85">
        <f>SUM(B10:AQ10)+AZ10</f>
        <v>60</v>
      </c>
      <c r="BB10" s="24">
        <f>RANK(BA10,$BA$3:$BA$23,0)</f>
        <v>1</v>
      </c>
    </row>
    <row r="11" spans="1:54" ht="24.95" customHeight="1">
      <c r="A11" s="100"/>
      <c r="B11" s="31"/>
      <c r="C11" s="30"/>
      <c r="D11" s="58">
        <v>3</v>
      </c>
      <c r="E11" s="29"/>
      <c r="F11" s="30"/>
      <c r="G11" s="58">
        <v>3</v>
      </c>
      <c r="H11" s="41"/>
      <c r="I11" s="41"/>
      <c r="J11" s="42"/>
      <c r="K11" s="29"/>
      <c r="L11" s="30"/>
      <c r="M11" s="58">
        <v>2</v>
      </c>
      <c r="N11" s="29"/>
      <c r="O11" s="30"/>
      <c r="P11" s="58">
        <v>4</v>
      </c>
      <c r="Q11" s="29"/>
      <c r="R11" s="30"/>
      <c r="S11" s="58">
        <v>2</v>
      </c>
      <c r="T11" s="30"/>
      <c r="U11" s="30"/>
      <c r="V11" s="53">
        <v>3</v>
      </c>
      <c r="W11" s="31"/>
      <c r="X11" s="30"/>
      <c r="Y11" s="58" t="s">
        <v>72</v>
      </c>
      <c r="Z11" s="29"/>
      <c r="AA11" s="30"/>
      <c r="AB11" s="58">
        <v>6</v>
      </c>
      <c r="AC11" s="41"/>
      <c r="AD11" s="41"/>
      <c r="AE11" s="42"/>
      <c r="AF11" s="29"/>
      <c r="AG11" s="30"/>
      <c r="AH11" s="58">
        <v>3</v>
      </c>
      <c r="AI11" s="29"/>
      <c r="AJ11" s="30"/>
      <c r="AK11" s="58">
        <v>4</v>
      </c>
      <c r="AL11" s="29"/>
      <c r="AM11" s="30"/>
      <c r="AN11" s="58">
        <v>4</v>
      </c>
      <c r="AO11" s="29"/>
      <c r="AP11" s="30"/>
      <c r="AQ11" s="53">
        <v>0</v>
      </c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01" t="s">
        <v>26</v>
      </c>
      <c r="B12" s="59">
        <v>9</v>
      </c>
      <c r="C12" s="16"/>
      <c r="D12" s="57"/>
      <c r="E12" s="56">
        <v>9</v>
      </c>
      <c r="F12" s="16"/>
      <c r="G12" s="57"/>
      <c r="H12" s="56">
        <v>2</v>
      </c>
      <c r="I12" s="16"/>
      <c r="J12" s="57"/>
      <c r="K12" s="37"/>
      <c r="L12" s="37"/>
      <c r="M12" s="38"/>
      <c r="N12" s="56">
        <v>7</v>
      </c>
      <c r="O12" s="16"/>
      <c r="P12" s="57"/>
      <c r="Q12" s="56">
        <v>11</v>
      </c>
      <c r="R12" s="16"/>
      <c r="S12" s="57"/>
      <c r="T12" s="94">
        <v>13</v>
      </c>
      <c r="U12" s="16"/>
      <c r="V12" s="17"/>
      <c r="W12" s="59">
        <v>18</v>
      </c>
      <c r="X12" s="16"/>
      <c r="Y12" s="57"/>
      <c r="Z12" s="56">
        <v>6</v>
      </c>
      <c r="AA12" s="16"/>
      <c r="AB12" s="57"/>
      <c r="AC12" s="56">
        <v>3</v>
      </c>
      <c r="AD12" s="16"/>
      <c r="AE12" s="57"/>
      <c r="AF12" s="37"/>
      <c r="AG12" s="37"/>
      <c r="AH12" s="38"/>
      <c r="AI12" s="56">
        <v>8</v>
      </c>
      <c r="AJ12" s="16"/>
      <c r="AK12" s="57"/>
      <c r="AL12" s="56">
        <v>18</v>
      </c>
      <c r="AM12" s="16"/>
      <c r="AN12" s="57"/>
      <c r="AO12" s="56">
        <v>7</v>
      </c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97"/>
      <c r="B13" s="25"/>
      <c r="C13" s="22">
        <f t="shared" ref="C13" si="35">IF(ISBLANK(B12),"",IF(B12="W",5,IF(B12="L",0,IF(B12&gt;D14,5,IF(B12=D14,3,IF(B12&gt;D14-4,2,IF(B12&gt;=D14/2,1,0)))))))</f>
        <v>5</v>
      </c>
      <c r="D13" s="23"/>
      <c r="E13" s="21"/>
      <c r="F13" s="22">
        <f t="shared" ref="F13" si="36">IF(ISBLANK(E12),"",IF(E12="W",5,IF(E12="L",0,IF(E12&gt;G14,5,IF(E12=G14,3,IF(E12&gt;G14-4,2,IF(E12&gt;=G14/2,1,0)))))))</f>
        <v>5</v>
      </c>
      <c r="G13" s="23"/>
      <c r="H13" s="21"/>
      <c r="I13" s="22">
        <f t="shared" ref="I13" si="37">IF(ISBLANK(H12),"",IF(H12="W",5,IF(H12="L",0,IF(H12&gt;J14,5,IF(H12=J14,3,IF(H12&gt;J14-4,2,IF(H12&gt;=J14/2,1,0)))))))</f>
        <v>0</v>
      </c>
      <c r="J13" s="23"/>
      <c r="K13" s="39"/>
      <c r="L13" s="39"/>
      <c r="M13" s="40"/>
      <c r="N13" s="21"/>
      <c r="O13" s="22">
        <f t="shared" ref="O13" si="38">IF(ISBLANK(N12),"",IF(N12="W",5,IF(N12="L",0,IF(N12&gt;P14,5,IF(N12=P14,3,IF(N12&gt;P14-4,2,IF(N12&gt;=P14/2,1,0)))))))</f>
        <v>5</v>
      </c>
      <c r="P13" s="23"/>
      <c r="Q13" s="21"/>
      <c r="R13" s="22">
        <f t="shared" ref="R13" si="39">IF(ISBLANK(Q12),"",IF(Q12="W",5,IF(Q12="L",0,IF(Q12&gt;S14,5,IF(Q12=S14,3,IF(Q12&gt;S14-4,2,IF(Q12&gt;=S14/2,1,0)))))))</f>
        <v>5</v>
      </c>
      <c r="S13" s="23"/>
      <c r="T13" s="22"/>
      <c r="U13" s="22">
        <f t="shared" ref="U13" si="40">IF(ISBLANK(T12),"",IF(T12="W",5,IF(T12="L",0,IF(T12&gt;V14,5,IF(T12=V14,3,IF(T12&gt;V14-4,2,IF(T12&gt;=V14/2,1,0)))))))</f>
        <v>5</v>
      </c>
      <c r="V13" s="24"/>
      <c r="W13" s="25"/>
      <c r="X13" s="22">
        <f t="shared" ref="X13" si="41">IF(ISBLANK(W12),"",IF(W12="W",5,IF(W12="L",0,IF(W12&gt;Y14,5,IF(W12=Y14,3,IF(W12&gt;Y14-4,2,IF(W12&gt;=Y14/2,1,0)))))))</f>
        <v>5</v>
      </c>
      <c r="Y13" s="23"/>
      <c r="Z13" s="21"/>
      <c r="AA13" s="22">
        <f t="shared" ref="AA13" si="42">IF(ISBLANK(Z12),"",IF(Z12="W",5,IF(Z12="L",0,IF(Z12&gt;AB14,5,IF(Z12=AB14,3,IF(Z12&gt;AB14-4,2,IF(Z12&gt;=AB14/2,1,0)))))))</f>
        <v>5</v>
      </c>
      <c r="AB13" s="23"/>
      <c r="AC13" s="21"/>
      <c r="AD13" s="22">
        <f t="shared" ref="AD13" si="43">IF(ISBLANK(AC12),"",IF(AC12="W",5,IF(AC12="L",0,IF(AC12&gt;AE14,5,IF(AC12=AE14,3,IF(AC12&gt;AE14-4,2,IF(AC12&gt;=AE14/2,1,0)))))))</f>
        <v>0</v>
      </c>
      <c r="AE13" s="23"/>
      <c r="AF13" s="39"/>
      <c r="AG13" s="39"/>
      <c r="AH13" s="40"/>
      <c r="AI13" s="21"/>
      <c r="AJ13" s="22">
        <f t="shared" ref="AJ13" si="44">IF(ISBLANK(AI12),"",IF(AI12="W",5,IF(AI12="L",0,IF(AI12&gt;AK14,5,IF(AI12=AK14,3,IF(AI12&gt;AK14-4,2,IF(AI12&gt;=AK14/2,1,0)))))))</f>
        <v>5</v>
      </c>
      <c r="AK13" s="23"/>
      <c r="AL13" s="21"/>
      <c r="AM13" s="22">
        <f t="shared" ref="AM13" si="45">IF(ISBLANK(AL12),"",IF(AL12="W",5,IF(AL12="L",0,IF(AL12&gt;AN14,5,IF(AL12=AN14,3,IF(AL12&gt;AN14-4,2,IF(AL12&gt;=AN14/2,1,0)))))))</f>
        <v>5</v>
      </c>
      <c r="AN13" s="23"/>
      <c r="AO13" s="21"/>
      <c r="AP13" s="22">
        <f t="shared" ref="AP13" si="46">IF(ISBLANK(AO12),"",IF(AO12="W",5,IF(AO12="L",0,IF(AO12&gt;AQ14,5,IF(AO12=AQ14,3,IF(AO12&gt;AQ14-4,2,IF(AO12&gt;=AQ14/2,1,0)))))))</f>
        <v>5</v>
      </c>
      <c r="AQ13" s="24"/>
      <c r="AR13" s="64">
        <f>12-(COUNTBLANK(B13:AQ13)-30)</f>
        <v>12</v>
      </c>
      <c r="AS13" s="23">
        <f>COUNTIF(B13:AQ13,5)</f>
        <v>10</v>
      </c>
      <c r="AT13" s="68">
        <f>COUNTIF(B13:AQ13,3)</f>
        <v>0</v>
      </c>
      <c r="AU13" s="23">
        <f>AR13-AS13-AT13</f>
        <v>2</v>
      </c>
      <c r="AV13" s="64">
        <f>SUM(B12:AQ12)</f>
        <v>111</v>
      </c>
      <c r="AW13" s="68">
        <f>SUM(B14:AQ14)</f>
        <v>57</v>
      </c>
      <c r="AX13" s="23">
        <f>AV13-AW13</f>
        <v>54</v>
      </c>
      <c r="AY13" s="78">
        <f>AV13/AW13</f>
        <v>1.9473684210526316</v>
      </c>
      <c r="AZ13" s="51"/>
      <c r="BA13" s="85">
        <f>SUM(B13:AQ13)+AZ13</f>
        <v>50</v>
      </c>
      <c r="BB13" s="24">
        <f>RANK(BA13,$BA$3:$BA$23,0)</f>
        <v>2</v>
      </c>
    </row>
    <row r="14" spans="1:54" ht="24.95" customHeight="1">
      <c r="A14" s="100"/>
      <c r="B14" s="31"/>
      <c r="C14" s="30"/>
      <c r="D14" s="58">
        <v>2</v>
      </c>
      <c r="E14" s="29"/>
      <c r="F14" s="30"/>
      <c r="G14" s="58">
        <v>4</v>
      </c>
      <c r="H14" s="29"/>
      <c r="I14" s="30"/>
      <c r="J14" s="58">
        <v>11</v>
      </c>
      <c r="K14" s="41"/>
      <c r="L14" s="41"/>
      <c r="M14" s="42"/>
      <c r="N14" s="29"/>
      <c r="O14" s="30"/>
      <c r="P14" s="58">
        <v>3</v>
      </c>
      <c r="Q14" s="29"/>
      <c r="R14" s="30"/>
      <c r="S14" s="58">
        <v>3</v>
      </c>
      <c r="T14" s="30"/>
      <c r="U14" s="30"/>
      <c r="V14" s="53">
        <v>5</v>
      </c>
      <c r="W14" s="31"/>
      <c r="X14" s="30"/>
      <c r="Y14" s="58">
        <v>2</v>
      </c>
      <c r="Z14" s="29"/>
      <c r="AA14" s="30"/>
      <c r="AB14" s="58">
        <v>4</v>
      </c>
      <c r="AC14" s="29"/>
      <c r="AD14" s="30"/>
      <c r="AE14" s="58">
        <v>8</v>
      </c>
      <c r="AF14" s="41"/>
      <c r="AG14" s="41"/>
      <c r="AH14" s="42"/>
      <c r="AI14" s="29"/>
      <c r="AJ14" s="30"/>
      <c r="AK14" s="58">
        <v>6</v>
      </c>
      <c r="AL14" s="29"/>
      <c r="AM14" s="30"/>
      <c r="AN14" s="58">
        <v>5</v>
      </c>
      <c r="AO14" s="29"/>
      <c r="AP14" s="30"/>
      <c r="AQ14" s="53">
        <v>4</v>
      </c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01" t="s">
        <v>59</v>
      </c>
      <c r="B15" s="59">
        <v>12</v>
      </c>
      <c r="C15" s="16"/>
      <c r="D15" s="57"/>
      <c r="E15" s="56">
        <v>14</v>
      </c>
      <c r="F15" s="16"/>
      <c r="G15" s="57"/>
      <c r="H15" s="56">
        <v>4</v>
      </c>
      <c r="I15" s="16"/>
      <c r="J15" s="57"/>
      <c r="K15" s="56">
        <v>3</v>
      </c>
      <c r="L15" s="16"/>
      <c r="M15" s="57"/>
      <c r="N15" s="37"/>
      <c r="O15" s="37"/>
      <c r="P15" s="38"/>
      <c r="Q15" s="56">
        <v>4</v>
      </c>
      <c r="R15" s="16"/>
      <c r="S15" s="57"/>
      <c r="T15" s="94">
        <v>16</v>
      </c>
      <c r="U15" s="16"/>
      <c r="V15" s="17"/>
      <c r="W15" s="59" t="s">
        <v>73</v>
      </c>
      <c r="X15" s="16"/>
      <c r="Y15" s="57"/>
      <c r="Z15" s="56">
        <v>6</v>
      </c>
      <c r="AA15" s="16"/>
      <c r="AB15" s="57"/>
      <c r="AC15" s="56">
        <v>4</v>
      </c>
      <c r="AD15" s="16"/>
      <c r="AE15" s="57"/>
      <c r="AF15" s="56">
        <v>6</v>
      </c>
      <c r="AG15" s="16"/>
      <c r="AH15" s="57"/>
      <c r="AI15" s="37"/>
      <c r="AJ15" s="37"/>
      <c r="AK15" s="38"/>
      <c r="AL15" s="56">
        <v>8</v>
      </c>
      <c r="AM15" s="16"/>
      <c r="AN15" s="57"/>
      <c r="AO15" s="56">
        <v>12</v>
      </c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97"/>
      <c r="B16" s="25"/>
      <c r="C16" s="22">
        <f t="shared" ref="C16" si="47">IF(ISBLANK(B15),"",IF(B15="W",5,IF(B15="L",0,IF(B15&gt;D17,5,IF(B15=D17,3,IF(B15&gt;D17-4,2,IF(B15&gt;=D17/2,1,0)))))))</f>
        <v>5</v>
      </c>
      <c r="D16" s="23"/>
      <c r="E16" s="21"/>
      <c r="F16" s="22">
        <f t="shared" ref="F16" si="48">IF(ISBLANK(E15),"",IF(E15="W",5,IF(E15="L",0,IF(E15&gt;G17,5,IF(E15=G17,3,IF(E15&gt;G17-4,2,IF(E15&gt;=G17/2,1,0)))))))</f>
        <v>5</v>
      </c>
      <c r="G16" s="23"/>
      <c r="H16" s="21"/>
      <c r="I16" s="22">
        <f t="shared" ref="I16" si="49">IF(ISBLANK(H15),"",IF(H15="W",5,IF(H15="L",0,IF(H15&gt;J17,5,IF(H15=J17,3,IF(H15&gt;J17-4,2,IF(H15&gt;=J17/2,1,0)))))))</f>
        <v>0</v>
      </c>
      <c r="J16" s="23"/>
      <c r="K16" s="21"/>
      <c r="L16" s="22">
        <f t="shared" ref="L16" si="50">IF(ISBLANK(K15),"",IF(K15="W",5,IF(K15="L",0,IF(K15&gt;M17,5,IF(K15=M17,3,IF(K15&gt;M17-4,2,IF(K15&gt;=M17/2,1,0)))))))</f>
        <v>0</v>
      </c>
      <c r="M16" s="23"/>
      <c r="N16" s="39"/>
      <c r="O16" s="39"/>
      <c r="P16" s="40"/>
      <c r="Q16" s="21"/>
      <c r="R16" s="22">
        <f t="shared" ref="R16" si="51">IF(ISBLANK(Q15),"",IF(Q15="W",5,IF(Q15="L",0,IF(Q15&gt;S17,5,IF(Q15=S17,3,IF(Q15&gt;S17-4,2,IF(Q15&gt;=S17/2,1,0)))))))</f>
        <v>5</v>
      </c>
      <c r="S16" s="23"/>
      <c r="T16" s="22"/>
      <c r="U16" s="22">
        <f t="shared" ref="U16" si="52">IF(ISBLANK(T15),"",IF(T15="W",5,IF(T15="L",0,IF(T15&gt;V17,5,IF(T15=V17,3,IF(T15&gt;V17-4,2,IF(T15&gt;=V17/2,1,0)))))))</f>
        <v>5</v>
      </c>
      <c r="V16" s="24"/>
      <c r="W16" s="25"/>
      <c r="X16" s="22">
        <f t="shared" ref="X16" si="53">IF(ISBLANK(W15),"",IF(W15="W",5,IF(W15="L",0,IF(W15&gt;Y17,5,IF(W15=Y17,3,IF(W15&gt;Y17-4,2,IF(W15&gt;=Y17/2,1,0)))))))</f>
        <v>5</v>
      </c>
      <c r="Y16" s="23"/>
      <c r="Z16" s="21"/>
      <c r="AA16" s="22">
        <f t="shared" ref="AA16" si="54">IF(ISBLANK(Z15),"",IF(Z15="W",5,IF(Z15="L",0,IF(Z15&gt;AB17,5,IF(Z15=AB17,3,IF(Z15&gt;AB17-4,2,IF(Z15&gt;=AB17/2,1,0)))))))</f>
        <v>5</v>
      </c>
      <c r="AB16" s="23"/>
      <c r="AC16" s="21"/>
      <c r="AD16" s="22">
        <f t="shared" ref="AD16" si="55">IF(ISBLANK(AC15),"",IF(AC15="W",5,IF(AC15="L",0,IF(AC15&gt;AE17,5,IF(AC15=AE17,3,IF(AC15&gt;AE17-4,2,IF(AC15&gt;=AE17/2,1,0)))))))</f>
        <v>0</v>
      </c>
      <c r="AE16" s="23"/>
      <c r="AF16" s="21"/>
      <c r="AG16" s="22">
        <f t="shared" ref="AG16" si="56">IF(ISBLANK(AF15),"",IF(AF15="W",5,IF(AF15="L",0,IF(AF15&gt;AH17,5,IF(AF15=AH17,3,IF(AF15&gt;AH17-4,2,IF(AF15&gt;=AH17/2,1,0)))))))</f>
        <v>2</v>
      </c>
      <c r="AH16" s="23"/>
      <c r="AI16" s="39"/>
      <c r="AJ16" s="39"/>
      <c r="AK16" s="40"/>
      <c r="AL16" s="21"/>
      <c r="AM16" s="22">
        <f t="shared" ref="AM16" si="57">IF(ISBLANK(AL15),"",IF(AL15="W",5,IF(AL15="L",0,IF(AL15&gt;AN17,5,IF(AL15=AN17,3,IF(AL15&gt;AN17-4,2,IF(AL15&gt;=AN17/2,1,0)))))))</f>
        <v>5</v>
      </c>
      <c r="AN16" s="23"/>
      <c r="AO16" s="21"/>
      <c r="AP16" s="22">
        <f t="shared" ref="AP16" si="58">IF(ISBLANK(AO15),"",IF(AO15="W",5,IF(AO15="L",0,IF(AO15&gt;AQ17,5,IF(AO15=AQ17,3,IF(AO15&gt;AQ17-4,2,IF(AO15&gt;=AQ17/2,1,0)))))))</f>
        <v>5</v>
      </c>
      <c r="AQ16" s="24"/>
      <c r="AR16" s="64">
        <f>12-(COUNTBLANK(B16:AQ16)-30)</f>
        <v>12</v>
      </c>
      <c r="AS16" s="23">
        <f>COUNTIF(B16:AQ16,5)</f>
        <v>8</v>
      </c>
      <c r="AT16" s="68">
        <f>COUNTIF(B16:AQ16,3)</f>
        <v>0</v>
      </c>
      <c r="AU16" s="23">
        <f>AR16-AS16-AT16</f>
        <v>4</v>
      </c>
      <c r="AV16" s="64">
        <f>SUM(B15:AQ15)</f>
        <v>89</v>
      </c>
      <c r="AW16" s="68">
        <f>SUM(B17:AQ17)</f>
        <v>70</v>
      </c>
      <c r="AX16" s="23">
        <f>AV16-AW16</f>
        <v>19</v>
      </c>
      <c r="AY16" s="78">
        <f>AV16/AW16</f>
        <v>1.2714285714285714</v>
      </c>
      <c r="AZ16" s="51"/>
      <c r="BA16" s="85">
        <f>SUM(B16:AQ16)+AZ16</f>
        <v>42</v>
      </c>
      <c r="BB16" s="24">
        <f>RANK(BA16,$BA$3:$BA$23,0)</f>
        <v>3</v>
      </c>
    </row>
    <row r="17" spans="1:54" ht="24.95" customHeight="1">
      <c r="A17" s="100"/>
      <c r="B17" s="31"/>
      <c r="C17" s="30"/>
      <c r="D17" s="58">
        <v>2</v>
      </c>
      <c r="E17" s="29"/>
      <c r="F17" s="30"/>
      <c r="G17" s="58">
        <v>8</v>
      </c>
      <c r="H17" s="29"/>
      <c r="I17" s="30"/>
      <c r="J17" s="58">
        <v>13</v>
      </c>
      <c r="K17" s="29"/>
      <c r="L17" s="30"/>
      <c r="M17" s="58">
        <v>7</v>
      </c>
      <c r="N17" s="41"/>
      <c r="O17" s="41"/>
      <c r="P17" s="42"/>
      <c r="Q17" s="29"/>
      <c r="R17" s="30"/>
      <c r="S17" s="58">
        <v>3</v>
      </c>
      <c r="T17" s="30"/>
      <c r="U17" s="30"/>
      <c r="V17" s="53">
        <v>4</v>
      </c>
      <c r="W17" s="31"/>
      <c r="X17" s="30"/>
      <c r="Y17" s="58" t="s">
        <v>72</v>
      </c>
      <c r="Z17" s="29"/>
      <c r="AA17" s="30"/>
      <c r="AB17" s="58">
        <v>3</v>
      </c>
      <c r="AC17" s="29"/>
      <c r="AD17" s="30"/>
      <c r="AE17" s="58">
        <v>10</v>
      </c>
      <c r="AF17" s="29"/>
      <c r="AG17" s="30"/>
      <c r="AH17" s="58">
        <v>8</v>
      </c>
      <c r="AI17" s="41"/>
      <c r="AJ17" s="41"/>
      <c r="AK17" s="42"/>
      <c r="AL17" s="29"/>
      <c r="AM17" s="30"/>
      <c r="AN17" s="58">
        <v>5</v>
      </c>
      <c r="AO17" s="29"/>
      <c r="AP17" s="30"/>
      <c r="AQ17" s="53">
        <v>7</v>
      </c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01" t="s">
        <v>27</v>
      </c>
      <c r="B18" s="59" t="s">
        <v>72</v>
      </c>
      <c r="C18" s="16" t="s">
        <v>76</v>
      </c>
      <c r="D18" s="57"/>
      <c r="E18" s="56">
        <v>3</v>
      </c>
      <c r="F18" s="16"/>
      <c r="G18" s="57"/>
      <c r="H18" s="56">
        <v>2</v>
      </c>
      <c r="I18" s="16"/>
      <c r="J18" s="57"/>
      <c r="K18" s="56">
        <v>3</v>
      </c>
      <c r="L18" s="16"/>
      <c r="M18" s="57"/>
      <c r="N18" s="56">
        <v>3</v>
      </c>
      <c r="O18" s="16"/>
      <c r="P18" s="57"/>
      <c r="Q18" s="90"/>
      <c r="R18" s="90"/>
      <c r="S18" s="91"/>
      <c r="T18" s="94">
        <v>14</v>
      </c>
      <c r="U18" s="16"/>
      <c r="V18" s="57"/>
      <c r="W18" s="59">
        <v>6</v>
      </c>
      <c r="X18" s="16"/>
      <c r="Y18" s="57"/>
      <c r="Z18" s="56">
        <v>7</v>
      </c>
      <c r="AA18" s="16"/>
      <c r="AB18" s="57"/>
      <c r="AC18" s="56">
        <v>4</v>
      </c>
      <c r="AD18" s="16"/>
      <c r="AE18" s="57"/>
      <c r="AF18" s="56">
        <v>5</v>
      </c>
      <c r="AG18" s="16"/>
      <c r="AH18" s="57"/>
      <c r="AI18" s="56">
        <v>5</v>
      </c>
      <c r="AJ18" s="16"/>
      <c r="AK18" s="57"/>
      <c r="AL18" s="90"/>
      <c r="AM18" s="90"/>
      <c r="AN18" s="91"/>
      <c r="AO18" s="56">
        <v>3</v>
      </c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97"/>
      <c r="B19" s="25"/>
      <c r="C19" s="22">
        <f t="shared" ref="C19" si="59">IF(ISBLANK(B18),"",IF(B18="W",5,IF(B18="L",0,IF(B18&gt;D20,5,IF(B18=D20,3,IF(B18&gt;D20-4,2,IF(B18&gt;=D20/2,1,0)))))))</f>
        <v>0</v>
      </c>
      <c r="D19" s="23"/>
      <c r="E19" s="21"/>
      <c r="F19" s="22">
        <f t="shared" ref="F19" si="60">IF(ISBLANK(E18),"",IF(E18="W",5,IF(E18="L",0,IF(E18&gt;G20,5,IF(E18=G20,3,IF(E18&gt;G20-4,2,IF(E18&gt;=G20/2,1,0)))))))</f>
        <v>0</v>
      </c>
      <c r="G19" s="23"/>
      <c r="H19" s="21"/>
      <c r="I19" s="22">
        <f t="shared" ref="I19" si="61">IF(ISBLANK(H18),"",IF(H18="W",5,IF(H18="L",0,IF(H18&gt;J20,5,IF(H18=J20,3,IF(H18&gt;J20-4,2,IF(H18&gt;=J20/2,1,0)))))))</f>
        <v>0</v>
      </c>
      <c r="J19" s="23"/>
      <c r="K19" s="21"/>
      <c r="L19" s="22">
        <f t="shared" ref="L19" si="62">IF(ISBLANK(K18),"",IF(K18="W",5,IF(K18="L",0,IF(K18&gt;M20,5,IF(K18=M20,3,IF(K18&gt;M20-4,2,IF(K18&gt;=M20/2,1,0)))))))</f>
        <v>0</v>
      </c>
      <c r="M19" s="23"/>
      <c r="N19" s="21"/>
      <c r="O19" s="22">
        <f t="shared" ref="O19" si="63">IF(ISBLANK(N18),"",IF(N18="W",5,IF(N18="L",0,IF(N18&gt;P20,5,IF(N18=P20,3,IF(N18&gt;P20-4,2,IF(N18&gt;=P20/2,1,0)))))))</f>
        <v>2</v>
      </c>
      <c r="P19" s="23"/>
      <c r="Q19" s="39"/>
      <c r="R19" s="39"/>
      <c r="S19" s="40"/>
      <c r="T19" s="22"/>
      <c r="U19" s="22">
        <f t="shared" ref="U19" si="64">IF(ISBLANK(T18),"",IF(T18="W",5,IF(T18="L",0,IF(T18&gt;V20,5,IF(T18=V20,3,IF(T18&gt;V20-4,2,IF(T18&gt;=V20/2,1,0)))))))</f>
        <v>5</v>
      </c>
      <c r="V19" s="23"/>
      <c r="W19" s="25"/>
      <c r="X19" s="22">
        <f t="shared" ref="X19" si="65">IF(ISBLANK(W18),"",IF(W18="W",5,IF(W18="L",0,IF(W18&gt;Y20,5,IF(W18=Y20,3,IF(W18&gt;Y20-4,2,IF(W18&gt;=Y20/2,1,0)))))))</f>
        <v>5</v>
      </c>
      <c r="Y19" s="23"/>
      <c r="Z19" s="21"/>
      <c r="AA19" s="22">
        <f t="shared" ref="AA19" si="66">IF(ISBLANK(Z18),"",IF(Z18="W",5,IF(Z18="L",0,IF(Z18&gt;AB20,5,IF(Z18=AB20,3,IF(Z18&gt;AB20-4,2,IF(Z18&gt;=AB20/2,1,0)))))))</f>
        <v>5</v>
      </c>
      <c r="AB19" s="23"/>
      <c r="AC19" s="21"/>
      <c r="AD19" s="22">
        <f t="shared" ref="AD19" si="67">IF(ISBLANK(AC18),"",IF(AC18="W",5,IF(AC18="L",0,IF(AC18&gt;AE20,5,IF(AC18=AE20,3,IF(AC18&gt;AE20-4,2,IF(AC18&gt;=AE20/2,1,0)))))))</f>
        <v>0</v>
      </c>
      <c r="AE19" s="23"/>
      <c r="AF19" s="21"/>
      <c r="AG19" s="22">
        <f t="shared" ref="AG19" si="68">IF(ISBLANK(AF18),"",IF(AF18="W",5,IF(AF18="L",0,IF(AF18&gt;AH20,5,IF(AF18=AH20,3,IF(AF18&gt;AH20-4,2,IF(AF18&gt;=AH20/2,1,0)))))))</f>
        <v>0</v>
      </c>
      <c r="AH19" s="23"/>
      <c r="AI19" s="21"/>
      <c r="AJ19" s="22">
        <f t="shared" ref="AJ19" si="69">IF(ISBLANK(AI18),"",IF(AI18="W",5,IF(AI18="L",0,IF(AI18&gt;AK20,5,IF(AI18=AK20,3,IF(AI18&gt;AK20-4,2,IF(AI18&gt;=AK20/2,1,0)))))))</f>
        <v>2</v>
      </c>
      <c r="AK19" s="23"/>
      <c r="AL19" s="39"/>
      <c r="AM19" s="39"/>
      <c r="AN19" s="40"/>
      <c r="AO19" s="21"/>
      <c r="AP19" s="22">
        <f t="shared" ref="AP19" si="70">IF(ISBLANK(AO18),"",IF(AO18="W",5,IF(AO18="L",0,IF(AO18&gt;AQ20,5,IF(AO18=AQ20,3,IF(AO18&gt;AQ20-4,2,IF(AO18&gt;=AQ20/2,1,0)))))))</f>
        <v>2</v>
      </c>
      <c r="AQ19" s="24"/>
      <c r="AR19" s="64">
        <f>12-(COUNTBLANK(B19:AQ19)-30)</f>
        <v>12</v>
      </c>
      <c r="AS19" s="23">
        <f>COUNTIF(B19:AQ19,5)</f>
        <v>3</v>
      </c>
      <c r="AT19" s="68">
        <f>COUNTIF(B19:AQ19,3)</f>
        <v>0</v>
      </c>
      <c r="AU19" s="23">
        <f>AR19-AS19-AT19</f>
        <v>9</v>
      </c>
      <c r="AV19" s="64">
        <f>SUM(B18:AQ18)</f>
        <v>55</v>
      </c>
      <c r="AW19" s="68">
        <f>SUM(B20:AQ20)</f>
        <v>90</v>
      </c>
      <c r="AX19" s="23">
        <f>AV19-AW19</f>
        <v>-35</v>
      </c>
      <c r="AY19" s="78">
        <f>AV19/AW19</f>
        <v>0.61111111111111116</v>
      </c>
      <c r="AZ19" s="51"/>
      <c r="BA19" s="85">
        <f>SUM(B19:AQ19)+AZ19</f>
        <v>21</v>
      </c>
      <c r="BB19" s="24">
        <f>RANK(BA19,$BA$3:$BA$23,0)</f>
        <v>6</v>
      </c>
    </row>
    <row r="20" spans="1:54" ht="24.95" customHeight="1">
      <c r="A20" s="100"/>
      <c r="B20" s="31"/>
      <c r="C20" s="30"/>
      <c r="D20" s="58" t="s">
        <v>73</v>
      </c>
      <c r="E20" s="29"/>
      <c r="F20" s="30"/>
      <c r="G20" s="58">
        <v>7</v>
      </c>
      <c r="H20" s="29"/>
      <c r="I20" s="30"/>
      <c r="J20" s="58">
        <v>15</v>
      </c>
      <c r="K20" s="29"/>
      <c r="L20" s="30"/>
      <c r="M20" s="58">
        <v>11</v>
      </c>
      <c r="N20" s="29"/>
      <c r="O20" s="30"/>
      <c r="P20" s="58">
        <v>4</v>
      </c>
      <c r="Q20" s="41"/>
      <c r="R20" s="41"/>
      <c r="S20" s="42"/>
      <c r="T20" s="30"/>
      <c r="U20" s="30"/>
      <c r="V20" s="58">
        <v>2</v>
      </c>
      <c r="W20" s="31"/>
      <c r="X20" s="30"/>
      <c r="Y20" s="58">
        <v>1</v>
      </c>
      <c r="Z20" s="29"/>
      <c r="AA20" s="30"/>
      <c r="AB20" s="58">
        <v>5</v>
      </c>
      <c r="AC20" s="29"/>
      <c r="AD20" s="30"/>
      <c r="AE20" s="58">
        <v>14</v>
      </c>
      <c r="AF20" s="29"/>
      <c r="AG20" s="30"/>
      <c r="AH20" s="58">
        <v>18</v>
      </c>
      <c r="AI20" s="29"/>
      <c r="AJ20" s="30"/>
      <c r="AK20" s="58">
        <v>8</v>
      </c>
      <c r="AL20" s="41"/>
      <c r="AM20" s="41"/>
      <c r="AN20" s="42"/>
      <c r="AO20" s="29"/>
      <c r="AP20" s="30"/>
      <c r="AQ20" s="53">
        <v>5</v>
      </c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97" t="s">
        <v>70</v>
      </c>
      <c r="B21" s="89">
        <v>18</v>
      </c>
      <c r="D21" s="33"/>
      <c r="E21" s="55">
        <v>2</v>
      </c>
      <c r="G21" s="33"/>
      <c r="H21" s="55">
        <v>3</v>
      </c>
      <c r="J21" s="33"/>
      <c r="K21" s="55">
        <v>5</v>
      </c>
      <c r="M21" s="33"/>
      <c r="N21" s="55">
        <v>4</v>
      </c>
      <c r="P21" s="33"/>
      <c r="Q21" s="55">
        <v>2</v>
      </c>
      <c r="S21" s="33"/>
      <c r="T21" s="37"/>
      <c r="U21" s="37"/>
      <c r="V21" s="43"/>
      <c r="W21" s="89">
        <v>11</v>
      </c>
      <c r="Y21" s="33"/>
      <c r="Z21" s="55">
        <v>8</v>
      </c>
      <c r="AB21" s="33"/>
      <c r="AC21" s="55">
        <v>0</v>
      </c>
      <c r="AE21" s="33"/>
      <c r="AF21" s="55">
        <v>4</v>
      </c>
      <c r="AH21" s="33"/>
      <c r="AI21" s="55">
        <v>7</v>
      </c>
      <c r="AK21" s="33"/>
      <c r="AL21" s="55">
        <v>5</v>
      </c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97"/>
      <c r="B22" s="25"/>
      <c r="C22" s="22">
        <f t="shared" ref="C22" si="71">IF(ISBLANK(B21),"",IF(B21="W",5,IF(B21="L",0,IF(B21&gt;D23,5,IF(B21=D23,3,IF(B21&gt;D23-4,2,IF(B21&gt;=D23/2,1,0)))))))</f>
        <v>5</v>
      </c>
      <c r="D22" s="23"/>
      <c r="E22" s="21"/>
      <c r="F22" s="22">
        <f t="shared" ref="F22" si="72">IF(ISBLANK(E21),"",IF(E21="W",5,IF(E21="L",0,IF(E21&gt;G23,5,IF(E21=G23,3,IF(E21&gt;G23-4,2,IF(E21&gt;=G23/2,1,0)))))))</f>
        <v>0</v>
      </c>
      <c r="G22" s="23"/>
      <c r="H22" s="21"/>
      <c r="I22" s="22">
        <f t="shared" ref="I22" si="73">IF(ISBLANK(H21),"",IF(H21="W",5,IF(H21="L",0,IF(H21&gt;J23,5,IF(H21=J23,3,IF(H21&gt;J23-4,2,IF(H21&gt;=J23/2,1,0)))))))</f>
        <v>0</v>
      </c>
      <c r="J22" s="23"/>
      <c r="K22" s="21"/>
      <c r="L22" s="22">
        <f t="shared" ref="L22" si="74">IF(ISBLANK(K21),"",IF(K21="W",5,IF(K21="L",0,IF(K21&gt;M23,5,IF(K21=M23,3,IF(K21&gt;M23-4,2,IF(K21&gt;=M23/2,1,0)))))))</f>
        <v>0</v>
      </c>
      <c r="M22" s="23"/>
      <c r="N22" s="21"/>
      <c r="O22" s="22">
        <f t="shared" ref="O22" si="75">IF(ISBLANK(N21),"",IF(N21="W",5,IF(N21="L",0,IF(N21&gt;P23,5,IF(N21=P23,3,IF(N21&gt;P23-4,2,IF(N21&gt;=P23/2,1,0)))))))</f>
        <v>0</v>
      </c>
      <c r="P22" s="23"/>
      <c r="Q22" s="21"/>
      <c r="R22" s="22">
        <f t="shared" ref="R22" si="76">IF(ISBLANK(Q21),"",IF(Q21="W",5,IF(Q21="L",0,IF(Q21&gt;S23,5,IF(Q21=S23,3,IF(Q21&gt;S23-4,2,IF(Q21&gt;=S23/2,1,0)))))))</f>
        <v>0</v>
      </c>
      <c r="S22" s="23"/>
      <c r="T22" s="39"/>
      <c r="U22" s="39"/>
      <c r="V22" s="44"/>
      <c r="W22" s="25"/>
      <c r="X22" s="22">
        <f t="shared" ref="X22" si="77">IF(ISBLANK(W21),"",IF(W21="W",5,IF(W21="L",0,IF(W21&gt;Y23,5,IF(W21=Y23,3,IF(W21&gt;Y23-4,2,IF(W21&gt;=Y23/2,1,0)))))))</f>
        <v>5</v>
      </c>
      <c r="Y22" s="23"/>
      <c r="Z22" s="21"/>
      <c r="AA22" s="22">
        <f t="shared" ref="AA22" si="78">IF(ISBLANK(Z21),"",IF(Z21="W",5,IF(Z21="L",0,IF(Z21&gt;AB23,5,IF(Z21=AB23,3,IF(Z21&gt;AB23-4,2,IF(Z21&gt;=AB23/2,1,0)))))))</f>
        <v>5</v>
      </c>
      <c r="AB22" s="23"/>
      <c r="AC22" s="21"/>
      <c r="AD22" s="22">
        <f t="shared" ref="AD22" si="79">IF(ISBLANK(AC21),"",IF(AC21="W",5,IF(AC21="L",0,IF(AC21&gt;AE23,5,IF(AC21=AE23,3,IF(AC21&gt;AE23-4,2,IF(AC21&gt;=AE23/2,1,0)))))))</f>
        <v>0</v>
      </c>
      <c r="AE22" s="23"/>
      <c r="AF22" s="21"/>
      <c r="AG22" s="22">
        <f t="shared" ref="AG22" si="80">IF(ISBLANK(AF21),"",IF(AF21="W",5,IF(AF21="L",0,IF(AF21&gt;AH23,5,IF(AF21=AH23,3,IF(AF21&gt;AH23-4,2,IF(AF21&gt;=AH23/2,1,0)))))))</f>
        <v>2</v>
      </c>
      <c r="AH22" s="23"/>
      <c r="AI22" s="21"/>
      <c r="AJ22" s="22">
        <f t="shared" ref="AJ22" si="81">IF(ISBLANK(AI21),"",IF(AI21="W",5,IF(AI21="L",0,IF(AI21&gt;AK23,5,IF(AI21=AK23,3,IF(AI21&gt;AK23-4,2,IF(AI21&gt;=AK23/2,1,0)))))))</f>
        <v>1</v>
      </c>
      <c r="AK22" s="23"/>
      <c r="AL22" s="21"/>
      <c r="AM22" s="22">
        <f t="shared" ref="AM22" si="82">IF(ISBLANK(AL21),"",IF(AL21="W",5,IF(AL21="L",0,IF(AL21&gt;AN23,5,IF(AL21=AN23,3,IF(AL21&gt;AN23-4,2,IF(AL21&gt;=AN23/2,1,0)))))))</f>
        <v>5</v>
      </c>
      <c r="AN22" s="23"/>
      <c r="AO22" s="39"/>
      <c r="AP22" s="39"/>
      <c r="AQ22" s="44"/>
      <c r="AR22" s="64">
        <f>12-(COUNTBLANK(B22:AQ22)-30)</f>
        <v>12</v>
      </c>
      <c r="AS22" s="23">
        <f>COUNTIF(B22:AQ22,5)</f>
        <v>4</v>
      </c>
      <c r="AT22" s="68">
        <f>COUNTIF(B22:AQ22,3)</f>
        <v>0</v>
      </c>
      <c r="AU22" s="23">
        <f>AR22-AS22-AT22</f>
        <v>8</v>
      </c>
      <c r="AV22" s="64">
        <f>SUM(B21:AQ21)</f>
        <v>69</v>
      </c>
      <c r="AW22" s="68">
        <f>SUM(B23:AQ23)</f>
        <v>111</v>
      </c>
      <c r="AX22" s="23">
        <f>AV22-AW22</f>
        <v>-42</v>
      </c>
      <c r="AY22" s="78">
        <f>AV22/AW22</f>
        <v>0.6216216216216216</v>
      </c>
      <c r="AZ22" s="51"/>
      <c r="BA22" s="85">
        <f>SUM(B22:AQ22)+AZ22</f>
        <v>23</v>
      </c>
      <c r="BB22" s="24">
        <f>RANK(BA22,$BA$3:$BA$23,0)</f>
        <v>5</v>
      </c>
    </row>
    <row r="23" spans="1:54" ht="24.95" customHeight="1" thickBot="1">
      <c r="A23" s="98"/>
      <c r="B23" s="45"/>
      <c r="C23" s="46"/>
      <c r="D23" s="60">
        <v>0</v>
      </c>
      <c r="E23" s="47"/>
      <c r="F23" s="46"/>
      <c r="G23" s="60">
        <v>6</v>
      </c>
      <c r="H23" s="47"/>
      <c r="I23" s="46"/>
      <c r="J23" s="60">
        <v>8</v>
      </c>
      <c r="K23" s="47"/>
      <c r="L23" s="46"/>
      <c r="M23" s="60">
        <v>13</v>
      </c>
      <c r="N23" s="47"/>
      <c r="O23" s="46"/>
      <c r="P23" s="60">
        <v>16</v>
      </c>
      <c r="Q23" s="47"/>
      <c r="R23" s="46"/>
      <c r="S23" s="60">
        <v>14</v>
      </c>
      <c r="T23" s="48"/>
      <c r="U23" s="48"/>
      <c r="V23" s="49"/>
      <c r="W23" s="45"/>
      <c r="X23" s="46"/>
      <c r="Y23" s="60">
        <v>3</v>
      </c>
      <c r="Z23" s="47"/>
      <c r="AA23" s="46"/>
      <c r="AB23" s="60">
        <v>2</v>
      </c>
      <c r="AC23" s="47"/>
      <c r="AD23" s="46"/>
      <c r="AE23" s="60">
        <v>27</v>
      </c>
      <c r="AF23" s="47"/>
      <c r="AG23" s="46"/>
      <c r="AH23" s="60">
        <v>7</v>
      </c>
      <c r="AI23" s="47"/>
      <c r="AJ23" s="46"/>
      <c r="AK23" s="60">
        <v>12</v>
      </c>
      <c r="AL23" s="47"/>
      <c r="AM23" s="46"/>
      <c r="AN23" s="60">
        <v>3</v>
      </c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39</v>
      </c>
      <c r="AS25" s="76">
        <f>SUM(AS3:AS23)</f>
        <v>42</v>
      </c>
      <c r="AT25" s="76"/>
      <c r="AU25" s="76">
        <f>SUM(AU3:AU23)</f>
        <v>42</v>
      </c>
      <c r="AV25" s="76">
        <f>SUM(AV3:AV23)</f>
        <v>573</v>
      </c>
      <c r="AW25" s="76">
        <f>SUM(AW3:AW23)</f>
        <v>573</v>
      </c>
    </row>
  </sheetData>
  <mergeCells count="7">
    <mergeCell ref="A21:A23"/>
    <mergeCell ref="A18:A20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2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74EE8-D5A8-C04B-A007-F639BB3A101B}">
  <sheetPr>
    <pageSetUpPr fitToPage="1"/>
  </sheetPr>
  <dimension ref="A1:AV22"/>
  <sheetViews>
    <sheetView zoomScale="67" zoomScaleNormal="67" workbookViewId="0">
      <pane xSplit="1" ySplit="2" topLeftCell="AL3" activePane="bottomRight" state="frozen"/>
      <selection pane="topRight" activeCell="B1" sqref="B1"/>
      <selection pane="bottomLeft" activeCell="A3" sqref="A3"/>
      <selection pane="bottomRight" activeCell="AV4" sqref="AV4"/>
    </sheetView>
  </sheetViews>
  <sheetFormatPr defaultColWidth="10.85546875" defaultRowHeight="18" outlineLevelCol="1"/>
  <cols>
    <col min="1" max="1" width="18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7" width="5.42578125" style="11" customWidth="1" outlineLevel="1"/>
    <col min="38" max="48" width="10.85546875" style="11"/>
    <col min="49" max="16384" width="10.85546875" style="2"/>
  </cols>
  <sheetData>
    <row r="1" spans="1:48" ht="9.9499999999999993" customHeight="1" thickBot="1"/>
    <row r="2" spans="1:48" s="1" customFormat="1" ht="75" customHeight="1" thickBot="1">
      <c r="A2" s="82" t="s">
        <v>54</v>
      </c>
      <c r="B2" s="5"/>
      <c r="C2" s="6" t="str">
        <f>A3</f>
        <v>CFX Hawks</v>
      </c>
      <c r="D2" s="7"/>
      <c r="E2" s="8"/>
      <c r="F2" s="6" t="str">
        <f>A6</f>
        <v>CFX Owls</v>
      </c>
      <c r="G2" s="7"/>
      <c r="H2" s="8"/>
      <c r="I2" s="6" t="str">
        <f>A9</f>
        <v>CFX Swallows</v>
      </c>
      <c r="J2" s="7"/>
      <c r="K2" s="8"/>
      <c r="L2" s="6" t="str">
        <f>A12</f>
        <v>KCNC Minis</v>
      </c>
      <c r="M2" s="7"/>
      <c r="N2" s="8"/>
      <c r="O2" s="6" t="str">
        <f>A15</f>
        <v>Otford Comets</v>
      </c>
      <c r="P2" s="7"/>
      <c r="Q2" s="8"/>
      <c r="R2" s="6" t="str">
        <f>A18</f>
        <v>Wealden Pear</v>
      </c>
      <c r="S2" s="9"/>
      <c r="T2" s="5"/>
      <c r="U2" s="6" t="str">
        <f>A3</f>
        <v>CFX Hawks</v>
      </c>
      <c r="V2" s="7"/>
      <c r="W2" s="8"/>
      <c r="X2" s="6" t="str">
        <f>A6</f>
        <v>CFX Owls</v>
      </c>
      <c r="Y2" s="7"/>
      <c r="Z2" s="8"/>
      <c r="AA2" s="6" t="str">
        <f>A9</f>
        <v>CFX Swallows</v>
      </c>
      <c r="AB2" s="7"/>
      <c r="AC2" s="8"/>
      <c r="AD2" s="6" t="str">
        <f>A12</f>
        <v>KCNC Minis</v>
      </c>
      <c r="AE2" s="7"/>
      <c r="AF2" s="8"/>
      <c r="AG2" s="6" t="str">
        <f>A15</f>
        <v>Otford Comets</v>
      </c>
      <c r="AH2" s="7"/>
      <c r="AI2" s="8"/>
      <c r="AJ2" s="6" t="str">
        <f>A18</f>
        <v>Wealden Pear</v>
      </c>
      <c r="AK2" s="9"/>
      <c r="AL2" s="74" t="s">
        <v>35</v>
      </c>
      <c r="AM2" s="7" t="s">
        <v>36</v>
      </c>
      <c r="AN2" s="75" t="s">
        <v>37</v>
      </c>
      <c r="AO2" s="7" t="s">
        <v>38</v>
      </c>
      <c r="AP2" s="74" t="s">
        <v>28</v>
      </c>
      <c r="AQ2" s="75" t="s">
        <v>29</v>
      </c>
      <c r="AR2" s="7" t="s">
        <v>30</v>
      </c>
      <c r="AS2" s="9" t="s">
        <v>31</v>
      </c>
      <c r="AT2" s="5" t="s">
        <v>34</v>
      </c>
      <c r="AU2" s="83" t="s">
        <v>2</v>
      </c>
      <c r="AV2" s="9" t="s">
        <v>32</v>
      </c>
    </row>
    <row r="3" spans="1:48" ht="24.95" customHeight="1">
      <c r="A3" s="99" t="s">
        <v>21</v>
      </c>
      <c r="B3" s="12"/>
      <c r="C3" s="13"/>
      <c r="D3" s="14"/>
      <c r="E3" s="52">
        <v>9</v>
      </c>
      <c r="F3" s="15"/>
      <c r="G3" s="15"/>
      <c r="H3" s="56">
        <v>11</v>
      </c>
      <c r="I3" s="16"/>
      <c r="J3" s="57"/>
      <c r="K3" s="56">
        <v>14</v>
      </c>
      <c r="L3" s="16"/>
      <c r="M3" s="57"/>
      <c r="N3" s="56">
        <v>20</v>
      </c>
      <c r="O3" s="16"/>
      <c r="P3" s="57"/>
      <c r="Q3" s="56" t="s">
        <v>73</v>
      </c>
      <c r="R3" s="16"/>
      <c r="S3" s="17"/>
      <c r="T3" s="71"/>
      <c r="U3" s="34"/>
      <c r="V3" s="35"/>
      <c r="W3" s="55">
        <v>22</v>
      </c>
      <c r="Z3" s="55">
        <v>19</v>
      </c>
      <c r="AA3" s="93"/>
      <c r="AB3" s="33"/>
      <c r="AC3" s="55">
        <v>32</v>
      </c>
      <c r="AE3" s="33"/>
      <c r="AF3" s="55">
        <v>16</v>
      </c>
      <c r="AG3" s="93"/>
      <c r="AH3" s="33"/>
      <c r="AI3" s="55">
        <v>23</v>
      </c>
      <c r="AK3" s="36"/>
      <c r="AL3" s="72"/>
      <c r="AM3" s="33"/>
      <c r="AN3" s="73"/>
      <c r="AO3" s="33"/>
      <c r="AP3" s="72"/>
      <c r="AQ3" s="73"/>
      <c r="AR3" s="33"/>
      <c r="AS3" s="77"/>
      <c r="AU3" s="84"/>
      <c r="AV3" s="36"/>
    </row>
    <row r="4" spans="1:48" s="4" customFormat="1" ht="36" customHeight="1">
      <c r="A4" s="97"/>
      <c r="B4" s="18"/>
      <c r="C4" s="19"/>
      <c r="D4" s="20"/>
      <c r="E4" s="21"/>
      <c r="F4" s="22">
        <f>IF(ISBLANK(E3),"",IF(E3="W",5,IF(E3="L",0,IF(E3&gt;G5,5,IF(E3=G5,3,IF(E3&gt;G5-2,2,IF(E3&gt;=G5/2,1,0)))))))</f>
        <v>1</v>
      </c>
      <c r="G4" s="22"/>
      <c r="H4" s="21"/>
      <c r="I4" s="22">
        <f>IF(ISBLANK(H3),"",IF(H3="W",5,IF(H3="L",0,IF(H3&gt;J5,5,IF(H3=J5,3,IF(H3&gt;J5-2,2,IF(H3&gt;=J5/2,1,0)))))))</f>
        <v>5</v>
      </c>
      <c r="J4" s="23"/>
      <c r="K4" s="21"/>
      <c r="L4" s="22">
        <f>IF(ISBLANK(K3),"",IF(K3="W",5,IF(K3="L",0,IF(K3&gt;M5,5,IF(K3=M5,3,IF(K3&gt;M5-2,2,IF(K3&gt;=M5/2,1,0)))))))</f>
        <v>5</v>
      </c>
      <c r="M4" s="23"/>
      <c r="N4" s="21"/>
      <c r="O4" s="22">
        <f>IF(ISBLANK(N3),"",IF(N3="W",5,IF(N3="L",0,IF(N3&gt;P5,5,IF(N3=P5,3,IF(N3&gt;P5-2,2,IF(N3&gt;=P5/2,1,0)))))))</f>
        <v>5</v>
      </c>
      <c r="P4" s="23"/>
      <c r="Q4" s="21"/>
      <c r="R4" s="22">
        <f>IF(ISBLANK(Q3),"",IF(Q3="W",5,IF(Q3="L",0,IF(Q3&gt;S5,5,IF(Q3=S5,3,IF(Q3&gt;S5-2,2,IF(Q3&gt;=S5/2,1,0)))))))</f>
        <v>5</v>
      </c>
      <c r="S4" s="24"/>
      <c r="T4" s="18"/>
      <c r="U4" s="19"/>
      <c r="V4" s="20"/>
      <c r="W4" s="21"/>
      <c r="X4" s="22">
        <f>IF(ISBLANK(W3),"",IF(W3="W",5,IF(W3="L",0,IF(W3&gt;Y5,5,IF(W3=Y5,3,IF(W3&gt;Y5-2,2,IF(W3&gt;=Y5/2,1,0)))))))</f>
        <v>5</v>
      </c>
      <c r="Y4" s="22"/>
      <c r="Z4" s="21"/>
      <c r="AA4" s="22">
        <f>IF(ISBLANK(Z3),"",IF(Z3="W",5,IF(Z3="L",0,IF(Z3&gt;AB5,5,IF(Z3=AB5,3,IF(Z3&gt;AB5-2,2,IF(Z3&gt;=AB5/2,1,0)))))))</f>
        <v>5</v>
      </c>
      <c r="AB4" s="23"/>
      <c r="AC4" s="21"/>
      <c r="AD4" s="22">
        <f>IF(ISBLANK(AC3),"",IF(AC3="W",5,IF(AC3="L",0,IF(AC3&gt;AE5,5,IF(AC3=AE5,3,IF(AC3&gt;AE5-2,2,IF(AC3&gt;=AE5/2,1,0)))))))</f>
        <v>5</v>
      </c>
      <c r="AE4" s="23"/>
      <c r="AF4" s="21"/>
      <c r="AG4" s="22">
        <f>IF(ISBLANK(AF3),"",IF(AF3="W",5,IF(AF3="L",0,IF(AF3&gt;AH5,5,IF(AF3=AH5,3,IF(AF3&gt;AH5-2,2,IF(AF3&gt;=AH5/2,1,0)))))))</f>
        <v>5</v>
      </c>
      <c r="AH4" s="23"/>
      <c r="AI4" s="21"/>
      <c r="AJ4" s="22">
        <f>IF(ISBLANK(AI3),"",IF(AI3="W",5,IF(AI3="L",0,IF(AI3&gt;AK5,5,IF(AI3=AK5,3,IF(AI3&gt;AK5-2,2,IF(AI3&gt;=AK5/2,1,0)))))))</f>
        <v>5</v>
      </c>
      <c r="AK4" s="24"/>
      <c r="AL4" s="64">
        <f>10-(COUNTBLANK(B4:AK4)-26)</f>
        <v>10</v>
      </c>
      <c r="AM4" s="23">
        <f>COUNTIF(B4:AK4,5)</f>
        <v>9</v>
      </c>
      <c r="AN4" s="68">
        <f>COUNTIF(B4:AK4,3)</f>
        <v>0</v>
      </c>
      <c r="AO4" s="23">
        <f>AL4-AM4-AN4</f>
        <v>1</v>
      </c>
      <c r="AP4" s="64">
        <f>SUM(B3:AK3)</f>
        <v>166</v>
      </c>
      <c r="AQ4" s="68">
        <f>SUM(B5:AK5)</f>
        <v>45</v>
      </c>
      <c r="AR4" s="23">
        <f>AP4-AQ4</f>
        <v>121</v>
      </c>
      <c r="AS4" s="78">
        <f>AP4/AQ4</f>
        <v>3.6888888888888891</v>
      </c>
      <c r="AT4" s="51"/>
      <c r="AU4" s="85">
        <f>SUM(B4:AK4)+AT4</f>
        <v>46</v>
      </c>
      <c r="AV4" s="24">
        <f>RANK(AU4,$AU$3:$AU$20,0)</f>
        <v>1</v>
      </c>
    </row>
    <row r="5" spans="1:48" ht="24.95" customHeight="1">
      <c r="A5" s="100"/>
      <c r="B5" s="26"/>
      <c r="C5" s="27"/>
      <c r="D5" s="28"/>
      <c r="E5" s="29"/>
      <c r="F5" s="30"/>
      <c r="G5" s="54">
        <v>11</v>
      </c>
      <c r="H5" s="29"/>
      <c r="I5" s="30"/>
      <c r="J5" s="58">
        <v>1</v>
      </c>
      <c r="K5" s="29"/>
      <c r="L5" s="30"/>
      <c r="M5" s="58">
        <v>3</v>
      </c>
      <c r="N5" s="29"/>
      <c r="O5" s="30"/>
      <c r="P5" s="58">
        <v>4</v>
      </c>
      <c r="Q5" s="29"/>
      <c r="R5" s="30"/>
      <c r="S5" s="53" t="s">
        <v>72</v>
      </c>
      <c r="T5" s="26"/>
      <c r="U5" s="27"/>
      <c r="V5" s="28"/>
      <c r="W5" s="29"/>
      <c r="X5" s="30"/>
      <c r="Y5" s="54">
        <v>7</v>
      </c>
      <c r="Z5" s="29"/>
      <c r="AA5" s="30"/>
      <c r="AB5" s="58">
        <v>9</v>
      </c>
      <c r="AC5" s="29"/>
      <c r="AD5" s="30"/>
      <c r="AE5" s="58">
        <v>3</v>
      </c>
      <c r="AF5" s="29"/>
      <c r="AG5" s="30"/>
      <c r="AH5" s="58">
        <v>7</v>
      </c>
      <c r="AI5" s="29"/>
      <c r="AJ5" s="30"/>
      <c r="AK5" s="53">
        <v>0</v>
      </c>
      <c r="AL5" s="65"/>
      <c r="AM5" s="61"/>
      <c r="AN5" s="69"/>
      <c r="AO5" s="61"/>
      <c r="AP5" s="65"/>
      <c r="AQ5" s="69"/>
      <c r="AR5" s="61"/>
      <c r="AS5" s="79"/>
      <c r="AT5" s="30"/>
      <c r="AU5" s="86"/>
      <c r="AV5" s="32"/>
    </row>
    <row r="6" spans="1:48" ht="24.95" customHeight="1">
      <c r="A6" s="101" t="s">
        <v>22</v>
      </c>
      <c r="B6" s="59">
        <v>11</v>
      </c>
      <c r="C6" s="16"/>
      <c r="D6" s="57"/>
      <c r="E6" s="34"/>
      <c r="F6" s="34"/>
      <c r="G6" s="35"/>
      <c r="H6" s="55">
        <v>17</v>
      </c>
      <c r="K6" s="56">
        <v>16</v>
      </c>
      <c r="L6" s="16"/>
      <c r="M6" s="57"/>
      <c r="N6" s="56" t="s">
        <v>73</v>
      </c>
      <c r="O6" s="16"/>
      <c r="P6" s="57"/>
      <c r="Q6" s="56">
        <v>22</v>
      </c>
      <c r="R6" s="16"/>
      <c r="S6" s="17"/>
      <c r="T6" s="59">
        <v>7</v>
      </c>
      <c r="U6" s="16"/>
      <c r="V6" s="57"/>
      <c r="W6" s="34"/>
      <c r="X6" s="34"/>
      <c r="Y6" s="35"/>
      <c r="Z6" s="55">
        <v>25</v>
      </c>
      <c r="AC6" s="56">
        <v>20</v>
      </c>
      <c r="AD6" s="16"/>
      <c r="AE6" s="57"/>
      <c r="AF6" s="56">
        <v>18</v>
      </c>
      <c r="AG6" s="16"/>
      <c r="AH6" s="57"/>
      <c r="AI6" s="56">
        <v>17</v>
      </c>
      <c r="AJ6" s="16"/>
      <c r="AK6" s="17"/>
      <c r="AL6" s="63"/>
      <c r="AM6" s="57"/>
      <c r="AN6" s="67"/>
      <c r="AO6" s="57"/>
      <c r="AP6" s="63"/>
      <c r="AQ6" s="67"/>
      <c r="AR6" s="57"/>
      <c r="AS6" s="80"/>
      <c r="AT6" s="16"/>
      <c r="AU6" s="87"/>
      <c r="AV6" s="17"/>
    </row>
    <row r="7" spans="1:48" s="4" customFormat="1" ht="36" customHeight="1">
      <c r="A7" s="97"/>
      <c r="B7" s="25"/>
      <c r="C7" s="22">
        <f>IF(ISBLANK(B6),"",IF(B6="W",5,IF(B6="L",0,IF(B6&gt;D8,5,IF(B6=D8,3,IF(B6&gt;D8-2,2,IF(B6&gt;=D8/2,1,0)))))))</f>
        <v>5</v>
      </c>
      <c r="D7" s="23"/>
      <c r="E7" s="19"/>
      <c r="F7" s="19"/>
      <c r="G7" s="20"/>
      <c r="H7" s="21"/>
      <c r="I7" s="22">
        <f>IF(ISBLANK(H6),"",IF(H6="W",5,IF(H6="L",0,IF(H6&gt;J8,5,IF(H6=J8,3,IF(H6&gt;J8-2,2,IF(H6&gt;=J8/2,1,0)))))))</f>
        <v>5</v>
      </c>
      <c r="J7" s="22"/>
      <c r="K7" s="21"/>
      <c r="L7" s="22">
        <f>IF(ISBLANK(K6),"",IF(K6="W",5,IF(K6="L",0,IF(K6&gt;M8,5,IF(K6=M8,3,IF(K6&gt;M8-2,2,IF(K6&gt;=M8/2,1,0)))))))</f>
        <v>5</v>
      </c>
      <c r="M7" s="23"/>
      <c r="N7" s="21"/>
      <c r="O7" s="22">
        <f>IF(ISBLANK(N6),"",IF(N6="W",5,IF(N6="L",0,IF(N6&gt;P8,5,IF(N6=P8,3,IF(N6&gt;P8-2,2,IF(N6&gt;=P8/2,1,0)))))))</f>
        <v>5</v>
      </c>
      <c r="P7" s="23"/>
      <c r="Q7" s="21"/>
      <c r="R7" s="22">
        <f>IF(ISBLANK(Q6),"",IF(Q6="W",5,IF(Q6="L",0,IF(Q6&gt;S8,5,IF(Q6=S8,3,IF(Q6&gt;S8-2,2,IF(Q6&gt;=S8/2,1,0)))))))</f>
        <v>5</v>
      </c>
      <c r="S7" s="24"/>
      <c r="T7" s="25"/>
      <c r="U7" s="22">
        <f>IF(ISBLANK(T6),"",IF(T6="W",5,IF(T6="L",0,IF(T6&gt;V8,5,IF(T6=V8,3,IF(T6&gt;V8-2,2,IF(T6&gt;=V8/2,1,0)))))))</f>
        <v>0</v>
      </c>
      <c r="V7" s="23"/>
      <c r="W7" s="19"/>
      <c r="X7" s="19"/>
      <c r="Y7" s="20"/>
      <c r="Z7" s="21"/>
      <c r="AA7" s="22">
        <f>IF(ISBLANK(Z6),"",IF(Z6="W",5,IF(Z6="L",0,IF(Z6&gt;AB8,5,IF(Z6=AB8,3,IF(Z6&gt;AB8-2,2,IF(Z6&gt;=AB8/2,1,0)))))))</f>
        <v>5</v>
      </c>
      <c r="AB7" s="22"/>
      <c r="AC7" s="21"/>
      <c r="AD7" s="22">
        <f>IF(ISBLANK(AC6),"",IF(AC6="W",5,IF(AC6="L",0,IF(AC6&gt;AE8,5,IF(AC6=AE8,3,IF(AC6&gt;AE8-2,2,IF(AC6&gt;=AE8/2,1,0)))))))</f>
        <v>5</v>
      </c>
      <c r="AE7" s="23"/>
      <c r="AF7" s="21"/>
      <c r="AG7" s="22">
        <f>IF(ISBLANK(AF6),"",IF(AF6="W",5,IF(AF6="L",0,IF(AF6&gt;AH8,5,IF(AF6=AH8,3,IF(AF6&gt;AH8-2,2,IF(AF6&gt;=AH8/2,1,0)))))))</f>
        <v>5</v>
      </c>
      <c r="AH7" s="23"/>
      <c r="AI7" s="21"/>
      <c r="AJ7" s="22">
        <f>IF(ISBLANK(AI6),"",IF(AI6="W",5,IF(AI6="L",0,IF(AI6&gt;AK8,5,IF(AI6=AK8,3,IF(AI6&gt;AK8-2,2,IF(AI6&gt;=AK8/2,1,0)))))))</f>
        <v>5</v>
      </c>
      <c r="AK7" s="24"/>
      <c r="AL7" s="64">
        <f>10-(COUNTBLANK(B7:AK7)-26)</f>
        <v>10</v>
      </c>
      <c r="AM7" s="23">
        <f>COUNTIF(B7:AK7,5)</f>
        <v>9</v>
      </c>
      <c r="AN7" s="68">
        <f>COUNTIF(B7:AK7,3)</f>
        <v>0</v>
      </c>
      <c r="AO7" s="23">
        <f>AL7-AM7-AN7</f>
        <v>1</v>
      </c>
      <c r="AP7" s="64">
        <f>SUM(B6:AK6)</f>
        <v>153</v>
      </c>
      <c r="AQ7" s="68">
        <f>SUM(B8:AK8)</f>
        <v>55</v>
      </c>
      <c r="AR7" s="23">
        <f>AP7-AQ7</f>
        <v>98</v>
      </c>
      <c r="AS7" s="78">
        <f>AP7/AQ7</f>
        <v>2.7818181818181817</v>
      </c>
      <c r="AT7" s="51"/>
      <c r="AU7" s="85">
        <f>SUM(B7:AK7)+AT7</f>
        <v>45</v>
      </c>
      <c r="AV7" s="24">
        <f>RANK(AU7,$AU$3:$AU$20,0)</f>
        <v>2</v>
      </c>
    </row>
    <row r="8" spans="1:48" ht="24.95" customHeight="1">
      <c r="A8" s="100"/>
      <c r="B8" s="31"/>
      <c r="C8" s="30"/>
      <c r="D8" s="58">
        <v>9</v>
      </c>
      <c r="E8" s="27"/>
      <c r="F8" s="27"/>
      <c r="G8" s="28"/>
      <c r="H8" s="29"/>
      <c r="I8" s="30"/>
      <c r="J8" s="54">
        <v>5</v>
      </c>
      <c r="K8" s="29"/>
      <c r="L8" s="30"/>
      <c r="M8" s="58">
        <v>2</v>
      </c>
      <c r="N8" s="29"/>
      <c r="O8" s="30"/>
      <c r="P8" s="58" t="s">
        <v>72</v>
      </c>
      <c r="Q8" s="29"/>
      <c r="R8" s="30"/>
      <c r="S8" s="53">
        <v>3</v>
      </c>
      <c r="T8" s="31"/>
      <c r="U8" s="30"/>
      <c r="V8" s="58">
        <v>22</v>
      </c>
      <c r="W8" s="27"/>
      <c r="X8" s="27"/>
      <c r="Y8" s="28"/>
      <c r="Z8" s="29"/>
      <c r="AA8" s="30"/>
      <c r="AB8" s="54">
        <v>3</v>
      </c>
      <c r="AC8" s="29"/>
      <c r="AD8" s="30"/>
      <c r="AE8" s="58">
        <v>1</v>
      </c>
      <c r="AF8" s="29"/>
      <c r="AG8" s="30"/>
      <c r="AH8" s="58">
        <v>5</v>
      </c>
      <c r="AI8" s="29"/>
      <c r="AJ8" s="30"/>
      <c r="AK8" s="53">
        <v>5</v>
      </c>
      <c r="AL8" s="65"/>
      <c r="AM8" s="61"/>
      <c r="AN8" s="69"/>
      <c r="AO8" s="61"/>
      <c r="AP8" s="65"/>
      <c r="AQ8" s="69"/>
      <c r="AR8" s="61"/>
      <c r="AS8" s="79"/>
      <c r="AT8" s="30"/>
      <c r="AU8" s="86"/>
      <c r="AV8" s="32"/>
    </row>
    <row r="9" spans="1:48" ht="24.95" customHeight="1">
      <c r="A9" s="101" t="s">
        <v>67</v>
      </c>
      <c r="B9" s="59">
        <v>1</v>
      </c>
      <c r="C9" s="16"/>
      <c r="D9" s="57"/>
      <c r="E9" s="56">
        <v>5</v>
      </c>
      <c r="F9" s="16"/>
      <c r="G9" s="57"/>
      <c r="H9" s="37"/>
      <c r="I9" s="37"/>
      <c r="J9" s="38"/>
      <c r="K9" s="56">
        <v>8</v>
      </c>
      <c r="L9" s="16"/>
      <c r="M9" s="57"/>
      <c r="N9" s="56">
        <v>5</v>
      </c>
      <c r="O9" s="92"/>
      <c r="P9" s="57"/>
      <c r="Q9" s="56">
        <v>18</v>
      </c>
      <c r="R9" s="16"/>
      <c r="S9" s="17"/>
      <c r="T9" s="59">
        <v>9</v>
      </c>
      <c r="U9" s="16"/>
      <c r="V9" s="57"/>
      <c r="W9" s="56">
        <v>3</v>
      </c>
      <c r="X9" s="16"/>
      <c r="Y9" s="57"/>
      <c r="Z9" s="37"/>
      <c r="AA9" s="37"/>
      <c r="AB9" s="38"/>
      <c r="AC9" s="56">
        <v>11</v>
      </c>
      <c r="AD9" s="16"/>
      <c r="AE9" s="57"/>
      <c r="AF9" s="56">
        <v>5</v>
      </c>
      <c r="AG9" s="16"/>
      <c r="AH9" s="57"/>
      <c r="AI9" s="56">
        <v>13</v>
      </c>
      <c r="AJ9" s="16"/>
      <c r="AK9" s="17"/>
      <c r="AL9" s="63"/>
      <c r="AM9" s="57"/>
      <c r="AN9" s="67"/>
      <c r="AO9" s="57"/>
      <c r="AP9" s="63"/>
      <c r="AQ9" s="67"/>
      <c r="AR9" s="57"/>
      <c r="AS9" s="80"/>
      <c r="AT9" s="16"/>
      <c r="AU9" s="87"/>
      <c r="AV9" s="17"/>
    </row>
    <row r="10" spans="1:48" s="4" customFormat="1" ht="36" customHeight="1">
      <c r="A10" s="97"/>
      <c r="B10" s="25"/>
      <c r="C10" s="22">
        <f>IF(ISBLANK(B9),"",IF(B9="W",5,IF(B9="L",0,IF(B9&gt;D11,5,IF(B9=D11,3,IF(B9&gt;D11-2,2,IF(B9&gt;=D11/2,1,0)))))))</f>
        <v>0</v>
      </c>
      <c r="D10" s="23"/>
      <c r="E10" s="21"/>
      <c r="F10" s="22">
        <f>IF(ISBLANK(E9),"",IF(E9="W",5,IF(E9="L",0,IF(E9&gt;G11,5,IF(E9=G11,3,IF(E9&gt;G11-2,2,IF(E9&gt;=G11/2,1,0)))))))</f>
        <v>0</v>
      </c>
      <c r="G10" s="23"/>
      <c r="H10" s="39"/>
      <c r="I10" s="39"/>
      <c r="J10" s="40"/>
      <c r="K10" s="21"/>
      <c r="L10" s="22">
        <f>IF(ISBLANK(K9),"",IF(K9="W",5,IF(K9="L",0,IF(K9&gt;M11,5,IF(K9=M11,3,IF(K9&gt;M11-2,2,IF(K9&gt;=M11/2,1,0)))))))</f>
        <v>5</v>
      </c>
      <c r="M10" s="23"/>
      <c r="N10" s="21"/>
      <c r="O10" s="22">
        <f>IF(ISBLANK(N9),"",IF(N9="W",5,IF(N9="L",0,IF(N9&gt;P11,5,IF(N9=P11,3,IF(N9&gt;P11-2,2,IF(N9&gt;=P11/2,1,0)))))))</f>
        <v>1</v>
      </c>
      <c r="P10" s="23"/>
      <c r="Q10" s="21"/>
      <c r="R10" s="22">
        <f>IF(ISBLANK(Q9),"",IF(Q9="W",5,IF(Q9="L",0,IF(Q9&gt;S11,5,IF(Q9=S11,3,IF(Q9&gt;S11-2,2,IF(Q9&gt;=S11/2,1,0)))))))</f>
        <v>5</v>
      </c>
      <c r="S10" s="24"/>
      <c r="T10" s="25"/>
      <c r="U10" s="22">
        <f>IF(ISBLANK(T9),"",IF(T9="W",5,IF(T9="L",0,IF(T9&gt;V11,5,IF(T9=V11,3,IF(T9&gt;V11-2,2,IF(T9&gt;=V11/2,1,0)))))))</f>
        <v>0</v>
      </c>
      <c r="V10" s="23"/>
      <c r="W10" s="21"/>
      <c r="X10" s="22">
        <f>IF(ISBLANK(W9),"",IF(W9="W",5,IF(W9="L",0,IF(W9&gt;Y11,5,IF(W9=Y11,3,IF(W9&gt;Y11-2,2,IF(W9&gt;=Y11/2,1,0)))))))</f>
        <v>0</v>
      </c>
      <c r="Y10" s="23"/>
      <c r="Z10" s="39"/>
      <c r="AA10" s="39"/>
      <c r="AB10" s="40"/>
      <c r="AC10" s="21"/>
      <c r="AD10" s="22">
        <f>IF(ISBLANK(AC9),"",IF(AC9="W",5,IF(AC9="L",0,IF(AC9&gt;AE11,5,IF(AC9=AE11,3,IF(AC9&gt;AE11-2,2,IF(AC9&gt;=AE11/2,1,0)))))))</f>
        <v>5</v>
      </c>
      <c r="AE10" s="23"/>
      <c r="AF10" s="21"/>
      <c r="AG10" s="22">
        <f>IF(ISBLANK(AF9),"",IF(AF9="W",5,IF(AF9="L",0,IF(AF9&gt;AH11,5,IF(AF9=AH11,3,IF(AF9&gt;AH11-2,2,IF(AF9&gt;=AH11/2,1,0)))))))</f>
        <v>0</v>
      </c>
      <c r="AH10" s="23"/>
      <c r="AI10" s="21"/>
      <c r="AJ10" s="22">
        <f>IF(ISBLANK(AI9),"",IF(AI9="W",5,IF(AI9="L",0,IF(AI9&gt;AK11,5,IF(AI9=AK11,3,IF(AI9&gt;AK11-2,2,IF(AI9&gt;=AK11/2,1,0)))))))</f>
        <v>5</v>
      </c>
      <c r="AK10" s="24"/>
      <c r="AL10" s="64">
        <f>10-(COUNTBLANK(B10:AK10)-26)</f>
        <v>10</v>
      </c>
      <c r="AM10" s="23">
        <f>COUNTIF(B10:AK10,5)</f>
        <v>4</v>
      </c>
      <c r="AN10" s="68">
        <f>COUNTIF(B10:AK10,3)</f>
        <v>0</v>
      </c>
      <c r="AO10" s="23">
        <f>AL10-AM10-AN10</f>
        <v>6</v>
      </c>
      <c r="AP10" s="64">
        <f>SUM(B9:AK9)</f>
        <v>78</v>
      </c>
      <c r="AQ10" s="68">
        <f>SUM(B11:AK11)</f>
        <v>111</v>
      </c>
      <c r="AR10" s="23">
        <f>AP10-AQ10</f>
        <v>-33</v>
      </c>
      <c r="AS10" s="78">
        <f>AP10/AQ10</f>
        <v>0.70270270270270274</v>
      </c>
      <c r="AT10" s="51"/>
      <c r="AU10" s="85">
        <f>SUM(B10:AK10)+AT10</f>
        <v>21</v>
      </c>
      <c r="AV10" s="24">
        <f>RANK(AU10,$AU$3:$AU$20,0)</f>
        <v>4</v>
      </c>
    </row>
    <row r="11" spans="1:48" ht="24.95" customHeight="1">
      <c r="A11" s="100"/>
      <c r="B11" s="31"/>
      <c r="C11" s="30"/>
      <c r="D11" s="58">
        <v>11</v>
      </c>
      <c r="E11" s="29"/>
      <c r="F11" s="30"/>
      <c r="G11" s="58">
        <v>17</v>
      </c>
      <c r="H11" s="41"/>
      <c r="I11" s="41"/>
      <c r="J11" s="42"/>
      <c r="K11" s="29"/>
      <c r="L11" s="30"/>
      <c r="M11" s="58">
        <v>6</v>
      </c>
      <c r="N11" s="29"/>
      <c r="O11" s="30"/>
      <c r="P11" s="58">
        <v>8</v>
      </c>
      <c r="Q11" s="29"/>
      <c r="R11" s="30"/>
      <c r="S11" s="53">
        <v>2</v>
      </c>
      <c r="T11" s="31"/>
      <c r="U11" s="30"/>
      <c r="V11" s="58">
        <v>19</v>
      </c>
      <c r="W11" s="29"/>
      <c r="X11" s="30"/>
      <c r="Y11" s="58">
        <v>25</v>
      </c>
      <c r="Z11" s="41"/>
      <c r="AA11" s="41"/>
      <c r="AB11" s="42"/>
      <c r="AC11" s="29"/>
      <c r="AD11" s="30"/>
      <c r="AE11" s="58">
        <v>5</v>
      </c>
      <c r="AF11" s="29"/>
      <c r="AG11" s="30"/>
      <c r="AH11" s="58">
        <v>15</v>
      </c>
      <c r="AI11" s="29"/>
      <c r="AJ11" s="30"/>
      <c r="AK11" s="53">
        <v>3</v>
      </c>
      <c r="AL11" s="65"/>
      <c r="AM11" s="61"/>
      <c r="AN11" s="69"/>
      <c r="AO11" s="61"/>
      <c r="AP11" s="65"/>
      <c r="AQ11" s="69"/>
      <c r="AR11" s="61"/>
      <c r="AS11" s="79"/>
      <c r="AT11" s="30"/>
      <c r="AU11" s="86"/>
      <c r="AV11" s="32"/>
    </row>
    <row r="12" spans="1:48" ht="24.95" customHeight="1">
      <c r="A12" s="101" t="s">
        <v>45</v>
      </c>
      <c r="B12" s="59">
        <v>3</v>
      </c>
      <c r="C12" s="16"/>
      <c r="D12" s="57"/>
      <c r="E12" s="56">
        <v>2</v>
      </c>
      <c r="F12" s="16"/>
      <c r="G12" s="57"/>
      <c r="H12" s="56">
        <v>6</v>
      </c>
      <c r="I12" s="16"/>
      <c r="J12" s="57"/>
      <c r="K12" s="37"/>
      <c r="L12" s="37"/>
      <c r="M12" s="38"/>
      <c r="N12" s="56">
        <v>7</v>
      </c>
      <c r="O12" s="16"/>
      <c r="P12" s="57"/>
      <c r="Q12" s="56">
        <v>14</v>
      </c>
      <c r="R12" s="16"/>
      <c r="S12" s="17"/>
      <c r="T12" s="59">
        <v>3</v>
      </c>
      <c r="U12" s="16"/>
      <c r="V12" s="57"/>
      <c r="W12" s="56">
        <v>1</v>
      </c>
      <c r="X12" s="16"/>
      <c r="Y12" s="57"/>
      <c r="Z12" s="56">
        <v>5</v>
      </c>
      <c r="AA12" s="16"/>
      <c r="AB12" s="57"/>
      <c r="AC12" s="37"/>
      <c r="AD12" s="37"/>
      <c r="AE12" s="38"/>
      <c r="AF12" s="56">
        <v>4</v>
      </c>
      <c r="AG12" s="16"/>
      <c r="AH12" s="57"/>
      <c r="AI12" s="56">
        <v>15</v>
      </c>
      <c r="AJ12" s="16"/>
      <c r="AK12" s="17"/>
      <c r="AL12" s="63"/>
      <c r="AM12" s="57"/>
      <c r="AN12" s="67"/>
      <c r="AO12" s="57"/>
      <c r="AP12" s="63"/>
      <c r="AQ12" s="67"/>
      <c r="AR12" s="57"/>
      <c r="AS12" s="80"/>
      <c r="AT12" s="16"/>
      <c r="AU12" s="87"/>
      <c r="AV12" s="17"/>
    </row>
    <row r="13" spans="1:48" s="4" customFormat="1" ht="36" customHeight="1">
      <c r="A13" s="97"/>
      <c r="B13" s="25"/>
      <c r="C13" s="22">
        <f>IF(ISBLANK(B12),"",IF(B12="W",5,IF(B12="L",0,IF(B12&gt;D14,5,IF(B12=D14,3,IF(B12&gt;D14-2,2,IF(B12&gt;=D14/2,1,0)))))))</f>
        <v>0</v>
      </c>
      <c r="D13" s="23"/>
      <c r="E13" s="21"/>
      <c r="F13" s="22">
        <f>IF(ISBLANK(E12),"",IF(E12="W",5,IF(E12="L",0,IF(E12&gt;G14,5,IF(E12=G14,3,IF(E12&gt;G14-2,2,IF(E12&gt;=G14/2,1,0)))))))</f>
        <v>0</v>
      </c>
      <c r="G13" s="23"/>
      <c r="H13" s="21"/>
      <c r="I13" s="22">
        <f>IF(ISBLANK(H12),"",IF(H12="W",5,IF(H12="L",0,IF(H12&gt;J14,5,IF(H12=J14,3,IF(H12&gt;J14-2,2,IF(H12&gt;=J14/2,1,0)))))))</f>
        <v>1</v>
      </c>
      <c r="J13" s="23"/>
      <c r="K13" s="39"/>
      <c r="L13" s="39"/>
      <c r="M13" s="40"/>
      <c r="N13" s="21"/>
      <c r="O13" s="22">
        <f>IF(ISBLANK(N12),"",IF(N12="W",5,IF(N12="L",0,IF(N12&gt;P14,5,IF(N12=P14,3,IF(N12&gt;P14-2,2,IF(N12&gt;=P14/2,1,0)))))))</f>
        <v>5</v>
      </c>
      <c r="P13" s="23"/>
      <c r="Q13" s="21"/>
      <c r="R13" s="22">
        <f>IF(ISBLANK(Q12),"",IF(Q12="W",5,IF(Q12="L",0,IF(Q12&gt;S14,5,IF(Q12=S14,3,IF(Q12&gt;S14-2,2,IF(Q12&gt;=S14/2,1,0)))))))</f>
        <v>5</v>
      </c>
      <c r="S13" s="24"/>
      <c r="T13" s="25"/>
      <c r="U13" s="22">
        <f>IF(ISBLANK(T12),"",IF(T12="W",5,IF(T12="L",0,IF(T12&gt;V14,5,IF(T12=V14,3,IF(T12&gt;V14-2,2,IF(T12&gt;=V14/2,1,0)))))))</f>
        <v>0</v>
      </c>
      <c r="V13" s="23"/>
      <c r="W13" s="21"/>
      <c r="X13" s="22">
        <f>IF(ISBLANK(W12),"",IF(W12="W",5,IF(W12="L",0,IF(W12&gt;Y14,5,IF(W12=Y14,3,IF(W12&gt;Y14-2,2,IF(W12&gt;=Y14/2,1,0)))))))</f>
        <v>0</v>
      </c>
      <c r="Y13" s="23"/>
      <c r="Z13" s="21"/>
      <c r="AA13" s="22">
        <f>IF(ISBLANK(Z12),"",IF(Z12="W",5,IF(Z12="L",0,IF(Z12&gt;AB14,5,IF(Z12=AB14,3,IF(Z12&gt;AB14-2,2,IF(Z12&gt;=AB14/2,1,0)))))))</f>
        <v>0</v>
      </c>
      <c r="AB13" s="23"/>
      <c r="AC13" s="39"/>
      <c r="AD13" s="39"/>
      <c r="AE13" s="40"/>
      <c r="AF13" s="21"/>
      <c r="AG13" s="22">
        <f>IF(ISBLANK(AF12),"",IF(AF12="W",5,IF(AF12="L",0,IF(AF12&gt;AH14,5,IF(AF12=AH14,3,IF(AF12&gt;AH14-2,2,IF(AF12&gt;=AH14/2,1,0)))))))</f>
        <v>0</v>
      </c>
      <c r="AH13" s="23"/>
      <c r="AI13" s="21"/>
      <c r="AJ13" s="22">
        <f>IF(ISBLANK(AI12),"",IF(AI12="W",5,IF(AI12="L",0,IF(AI12&gt;AK14,5,IF(AI12=AK14,3,IF(AI12&gt;AK14-2,2,IF(AI12&gt;=AK14/2,1,0)))))))</f>
        <v>5</v>
      </c>
      <c r="AK13" s="24"/>
      <c r="AL13" s="64">
        <f>10-(COUNTBLANK(B13:AK13)-26)</f>
        <v>10</v>
      </c>
      <c r="AM13" s="23">
        <f>COUNTIF(B13:AK13,5)</f>
        <v>3</v>
      </c>
      <c r="AN13" s="68">
        <f>COUNTIF(B13:AK13,3)</f>
        <v>0</v>
      </c>
      <c r="AO13" s="23">
        <f>AL13-AM13-AN13</f>
        <v>7</v>
      </c>
      <c r="AP13" s="64">
        <f>SUM(B12:AK12)</f>
        <v>60</v>
      </c>
      <c r="AQ13" s="68">
        <f>SUM(B14:AK14)</f>
        <v>127</v>
      </c>
      <c r="AR13" s="23">
        <f>AP13-AQ13</f>
        <v>-67</v>
      </c>
      <c r="AS13" s="78">
        <f>AP13/AQ13</f>
        <v>0.47244094488188976</v>
      </c>
      <c r="AT13" s="51"/>
      <c r="AU13" s="85">
        <f>SUM(B13:AK13)+AT13</f>
        <v>16</v>
      </c>
      <c r="AV13" s="24">
        <f>RANK(AU13,$AU$3:$AU$20,0)</f>
        <v>5</v>
      </c>
    </row>
    <row r="14" spans="1:48" ht="24.95" customHeight="1">
      <c r="A14" s="100"/>
      <c r="B14" s="31"/>
      <c r="C14" s="30"/>
      <c r="D14" s="58">
        <v>14</v>
      </c>
      <c r="E14" s="29"/>
      <c r="F14" s="30"/>
      <c r="G14" s="58">
        <v>16</v>
      </c>
      <c r="H14" s="29"/>
      <c r="I14" s="30"/>
      <c r="J14" s="58">
        <v>8</v>
      </c>
      <c r="K14" s="41"/>
      <c r="L14" s="41"/>
      <c r="M14" s="42"/>
      <c r="N14" s="29"/>
      <c r="O14" s="30"/>
      <c r="P14" s="58">
        <v>3</v>
      </c>
      <c r="Q14" s="29"/>
      <c r="R14" s="30"/>
      <c r="S14" s="53">
        <v>6</v>
      </c>
      <c r="T14" s="31"/>
      <c r="U14" s="30"/>
      <c r="V14" s="58">
        <v>32</v>
      </c>
      <c r="W14" s="29"/>
      <c r="X14" s="30"/>
      <c r="Y14" s="58">
        <v>20</v>
      </c>
      <c r="Z14" s="29"/>
      <c r="AA14" s="30"/>
      <c r="AB14" s="58">
        <v>11</v>
      </c>
      <c r="AC14" s="41"/>
      <c r="AD14" s="41"/>
      <c r="AE14" s="42"/>
      <c r="AF14" s="29"/>
      <c r="AG14" s="30"/>
      <c r="AH14" s="58">
        <v>12</v>
      </c>
      <c r="AI14" s="29"/>
      <c r="AJ14" s="30"/>
      <c r="AK14" s="53">
        <v>5</v>
      </c>
      <c r="AL14" s="65"/>
      <c r="AM14" s="61"/>
      <c r="AN14" s="69"/>
      <c r="AO14" s="61"/>
      <c r="AP14" s="65"/>
      <c r="AQ14" s="69"/>
      <c r="AR14" s="61"/>
      <c r="AS14" s="79"/>
      <c r="AT14" s="30"/>
      <c r="AU14" s="86"/>
      <c r="AV14" s="32"/>
    </row>
    <row r="15" spans="1:48" ht="24.95" customHeight="1">
      <c r="A15" s="101" t="s">
        <v>23</v>
      </c>
      <c r="B15" s="59">
        <v>4</v>
      </c>
      <c r="C15" s="16"/>
      <c r="D15" s="57"/>
      <c r="E15" s="56" t="s">
        <v>72</v>
      </c>
      <c r="F15" s="16" t="s">
        <v>76</v>
      </c>
      <c r="G15" s="57"/>
      <c r="H15" s="56">
        <v>8</v>
      </c>
      <c r="I15" s="92"/>
      <c r="J15" s="57"/>
      <c r="K15" s="56">
        <v>3</v>
      </c>
      <c r="L15" s="16"/>
      <c r="M15" s="57"/>
      <c r="N15" s="37"/>
      <c r="O15" s="37"/>
      <c r="P15" s="38"/>
      <c r="Q15" s="56">
        <v>13</v>
      </c>
      <c r="R15" s="16"/>
      <c r="S15" s="17"/>
      <c r="T15" s="59">
        <v>7</v>
      </c>
      <c r="U15" s="16"/>
      <c r="V15" s="57"/>
      <c r="W15" s="56">
        <v>5</v>
      </c>
      <c r="X15" s="16"/>
      <c r="Y15" s="57"/>
      <c r="Z15" s="56">
        <v>15</v>
      </c>
      <c r="AA15" s="16"/>
      <c r="AB15" s="57"/>
      <c r="AC15" s="56">
        <v>12</v>
      </c>
      <c r="AD15" s="16"/>
      <c r="AE15" s="57"/>
      <c r="AF15" s="37"/>
      <c r="AG15" s="37"/>
      <c r="AH15" s="38"/>
      <c r="AI15" s="56">
        <v>14</v>
      </c>
      <c r="AJ15" s="16"/>
      <c r="AK15" s="17"/>
      <c r="AL15" s="63"/>
      <c r="AM15" s="57"/>
      <c r="AN15" s="67"/>
      <c r="AO15" s="57"/>
      <c r="AP15" s="63"/>
      <c r="AQ15" s="67"/>
      <c r="AR15" s="57"/>
      <c r="AS15" s="80"/>
      <c r="AT15" s="16"/>
      <c r="AU15" s="87"/>
      <c r="AV15" s="17"/>
    </row>
    <row r="16" spans="1:48" s="4" customFormat="1" ht="36" customHeight="1">
      <c r="A16" s="97"/>
      <c r="B16" s="25"/>
      <c r="C16" s="22">
        <f>IF(ISBLANK(B15),"",IF(B15="W",5,IF(B15="L",0,IF(B15&gt;D17,5,IF(B15=D17,3,IF(B15&gt;D17-2,2,IF(B15&gt;=D17/2,1,0)))))))</f>
        <v>0</v>
      </c>
      <c r="D16" s="23"/>
      <c r="E16" s="21"/>
      <c r="F16" s="22">
        <f>IF(ISBLANK(E15),"",IF(E15="W",5,IF(E15="L",0,IF(E15&gt;G17,5,IF(E15=G17,3,IF(E15&gt;G17-2,2,IF(E15&gt;=G17/2,1,0)))))))</f>
        <v>0</v>
      </c>
      <c r="G16" s="23"/>
      <c r="H16" s="21"/>
      <c r="I16" s="22">
        <f>IF(ISBLANK(H15),"",IF(H15="W",5,IF(H15="L",0,IF(H15&gt;J17,5,IF(H15=J17,3,IF(H15&gt;J17-2,2,IF(H15&gt;=J17/2,1,0)))))))</f>
        <v>5</v>
      </c>
      <c r="J16" s="23"/>
      <c r="K16" s="21"/>
      <c r="L16" s="22">
        <f>IF(ISBLANK(K15),"",IF(K15="W",5,IF(K15="L",0,IF(K15&gt;M17,5,IF(K15=M17,3,IF(K15&gt;M17-2,2,IF(K15&gt;=M17/2,1,0)))))))</f>
        <v>0</v>
      </c>
      <c r="M16" s="23"/>
      <c r="N16" s="39"/>
      <c r="O16" s="39"/>
      <c r="P16" s="40"/>
      <c r="Q16" s="21"/>
      <c r="R16" s="22">
        <f>IF(ISBLANK(Q15),"",IF(Q15="W",5,IF(Q15="L",0,IF(Q15&gt;S17,5,IF(Q15=S17,3,IF(Q15&gt;S17-2,2,IF(Q15&gt;=S17/2,1,0)))))))</f>
        <v>5</v>
      </c>
      <c r="S16" s="24"/>
      <c r="T16" s="25"/>
      <c r="U16" s="22">
        <f>IF(ISBLANK(T15),"",IF(T15="W",5,IF(T15="L",0,IF(T15&gt;V17,5,IF(T15=V17,3,IF(T15&gt;V17-2,2,IF(T15&gt;=V17/2,1,0)))))))</f>
        <v>0</v>
      </c>
      <c r="V16" s="23"/>
      <c r="W16" s="21"/>
      <c r="X16" s="22">
        <f>IF(ISBLANK(W15),"",IF(W15="W",5,IF(W15="L",0,IF(W15&gt;Y17,5,IF(W15=Y17,3,IF(W15&gt;Y17-2,2,IF(W15&gt;=Y17/2,1,0)))))))</f>
        <v>0</v>
      </c>
      <c r="Y16" s="23"/>
      <c r="Z16" s="21"/>
      <c r="AA16" s="22">
        <f>IF(ISBLANK(Z15),"",IF(Z15="W",5,IF(Z15="L",0,IF(Z15&gt;AB17,5,IF(Z15=AB17,3,IF(Z15&gt;AB17-2,2,IF(Z15&gt;=AB17/2,1,0)))))))</f>
        <v>5</v>
      </c>
      <c r="AB16" s="23"/>
      <c r="AC16" s="21"/>
      <c r="AD16" s="22">
        <f>IF(ISBLANK(AC15),"",IF(AC15="W",5,IF(AC15="L",0,IF(AC15&gt;AE17,5,IF(AC15=AE17,3,IF(AC15&gt;AE17-2,2,IF(AC15&gt;=AE17/2,1,0)))))))</f>
        <v>5</v>
      </c>
      <c r="AE16" s="23"/>
      <c r="AF16" s="39"/>
      <c r="AG16" s="39"/>
      <c r="AH16" s="40"/>
      <c r="AI16" s="21"/>
      <c r="AJ16" s="22">
        <f>IF(ISBLANK(AI15),"",IF(AI15="W",5,IF(AI15="L",0,IF(AI15&gt;AK17,5,IF(AI15=AK17,3,IF(AI15&gt;AK17-2,2,IF(AI15&gt;=AK17/2,1,0)))))))</f>
        <v>5</v>
      </c>
      <c r="AK16" s="24"/>
      <c r="AL16" s="64">
        <f>10-(COUNTBLANK(B16:AK16)-26)</f>
        <v>10</v>
      </c>
      <c r="AM16" s="23">
        <f>COUNTIF(B16:AK16,5)</f>
        <v>5</v>
      </c>
      <c r="AN16" s="68">
        <f>COUNTIF(B16:AK16,3)</f>
        <v>0</v>
      </c>
      <c r="AO16" s="23">
        <f>AL16-AM16-AN16</f>
        <v>5</v>
      </c>
      <c r="AP16" s="64">
        <f>SUM(B15:AK15)</f>
        <v>81</v>
      </c>
      <c r="AQ16" s="68">
        <f>SUM(B17:AK17)</f>
        <v>86</v>
      </c>
      <c r="AR16" s="23">
        <f>AP16-AQ16</f>
        <v>-5</v>
      </c>
      <c r="AS16" s="78">
        <f>AP16/AQ16</f>
        <v>0.94186046511627908</v>
      </c>
      <c r="AT16" s="51"/>
      <c r="AU16" s="85">
        <f>SUM(B16:AK16)+AT16</f>
        <v>25</v>
      </c>
      <c r="AV16" s="24">
        <f>RANK(AU16,$AU$3:$AU$20,0)</f>
        <v>3</v>
      </c>
    </row>
    <row r="17" spans="1:48" ht="24.95" customHeight="1">
      <c r="A17" s="100"/>
      <c r="B17" s="31"/>
      <c r="C17" s="30"/>
      <c r="D17" s="58">
        <v>20</v>
      </c>
      <c r="E17" s="29"/>
      <c r="F17" s="30"/>
      <c r="G17" s="58" t="s">
        <v>73</v>
      </c>
      <c r="H17" s="29"/>
      <c r="I17" s="30"/>
      <c r="J17" s="58">
        <v>5</v>
      </c>
      <c r="K17" s="29"/>
      <c r="L17" s="30"/>
      <c r="M17" s="58">
        <v>7</v>
      </c>
      <c r="N17" s="41"/>
      <c r="O17" s="41"/>
      <c r="P17" s="42"/>
      <c r="Q17" s="29"/>
      <c r="R17" s="30"/>
      <c r="S17" s="53">
        <v>5</v>
      </c>
      <c r="T17" s="31"/>
      <c r="U17" s="30"/>
      <c r="V17" s="58">
        <v>16</v>
      </c>
      <c r="W17" s="29"/>
      <c r="X17" s="30"/>
      <c r="Y17" s="58">
        <v>18</v>
      </c>
      <c r="Z17" s="29"/>
      <c r="AA17" s="30"/>
      <c r="AB17" s="58">
        <v>5</v>
      </c>
      <c r="AC17" s="29"/>
      <c r="AD17" s="30"/>
      <c r="AE17" s="58">
        <v>4</v>
      </c>
      <c r="AF17" s="41"/>
      <c r="AG17" s="41"/>
      <c r="AH17" s="42"/>
      <c r="AI17" s="29"/>
      <c r="AJ17" s="30"/>
      <c r="AK17" s="53">
        <v>6</v>
      </c>
      <c r="AL17" s="65"/>
      <c r="AM17" s="61"/>
      <c r="AN17" s="69"/>
      <c r="AO17" s="61"/>
      <c r="AP17" s="65"/>
      <c r="AQ17" s="69"/>
      <c r="AR17" s="61"/>
      <c r="AS17" s="79"/>
      <c r="AT17" s="30"/>
      <c r="AU17" s="86"/>
      <c r="AV17" s="32"/>
    </row>
    <row r="18" spans="1:48" ht="24.95" customHeight="1">
      <c r="A18" s="101" t="s">
        <v>24</v>
      </c>
      <c r="B18" s="59" t="s">
        <v>72</v>
      </c>
      <c r="C18" s="16" t="s">
        <v>76</v>
      </c>
      <c r="D18" s="57"/>
      <c r="E18" s="56">
        <v>3</v>
      </c>
      <c r="F18" s="16"/>
      <c r="G18" s="57"/>
      <c r="H18" s="56">
        <v>2</v>
      </c>
      <c r="I18" s="16"/>
      <c r="J18" s="57"/>
      <c r="K18" s="56">
        <v>6</v>
      </c>
      <c r="L18" s="16"/>
      <c r="M18" s="57"/>
      <c r="N18" s="56">
        <v>5</v>
      </c>
      <c r="O18" s="16"/>
      <c r="P18" s="57"/>
      <c r="Q18" s="37"/>
      <c r="R18" s="37"/>
      <c r="S18" s="43"/>
      <c r="T18" s="59">
        <v>0</v>
      </c>
      <c r="U18" s="16"/>
      <c r="V18" s="57"/>
      <c r="W18" s="56">
        <v>5</v>
      </c>
      <c r="X18" s="16"/>
      <c r="Y18" s="57"/>
      <c r="Z18" s="56">
        <v>3</v>
      </c>
      <c r="AA18" s="92"/>
      <c r="AB18" s="57"/>
      <c r="AC18" s="56">
        <v>5</v>
      </c>
      <c r="AD18" s="16"/>
      <c r="AE18" s="57"/>
      <c r="AF18" s="56">
        <v>6</v>
      </c>
      <c r="AG18" s="16"/>
      <c r="AH18" s="57"/>
      <c r="AI18" s="37"/>
      <c r="AJ18" s="37"/>
      <c r="AK18" s="43"/>
      <c r="AL18" s="63"/>
      <c r="AM18" s="57"/>
      <c r="AN18" s="67"/>
      <c r="AO18" s="57"/>
      <c r="AP18" s="63"/>
      <c r="AQ18" s="67"/>
      <c r="AR18" s="57"/>
      <c r="AS18" s="80"/>
      <c r="AT18" s="16"/>
      <c r="AU18" s="87"/>
      <c r="AV18" s="17"/>
    </row>
    <row r="19" spans="1:48" s="4" customFormat="1" ht="36" customHeight="1">
      <c r="A19" s="97"/>
      <c r="B19" s="25"/>
      <c r="C19" s="22">
        <f>IF(ISBLANK(B18),"",IF(B18="W",5,IF(B18="L",0,IF(B18&gt;D20,5,IF(B18=D20,3,IF(B18&gt;D20-2,2,IF(B18&gt;=D20/2,1,0)))))))</f>
        <v>0</v>
      </c>
      <c r="D19" s="23"/>
      <c r="E19" s="21"/>
      <c r="F19" s="22">
        <f>IF(ISBLANK(E18),"",IF(E18="W",5,IF(E18="L",0,IF(E18&gt;G20,5,IF(E18=G20,3,IF(E18&gt;G20-2,2,IF(E18&gt;=G20/2,1,0)))))))</f>
        <v>0</v>
      </c>
      <c r="G19" s="23"/>
      <c r="H19" s="21"/>
      <c r="I19" s="22">
        <f>IF(ISBLANK(H18),"",IF(H18="W",5,IF(H18="L",0,IF(H18&gt;J20,5,IF(H18=J20,3,IF(H18&gt;J20-2,2,IF(H18&gt;=J20/2,1,0)))))))</f>
        <v>0</v>
      </c>
      <c r="J19" s="23"/>
      <c r="K19" s="21"/>
      <c r="L19" s="22">
        <f>IF(ISBLANK(K18),"",IF(K18="W",5,IF(K18="L",0,IF(K18&gt;M20,5,IF(K18=M20,3,IF(K18&gt;M20-2,2,IF(K18&gt;=M20/2,1,0)))))))</f>
        <v>0</v>
      </c>
      <c r="M19" s="23"/>
      <c r="N19" s="21"/>
      <c r="O19" s="22">
        <f>IF(ISBLANK(N18),"",IF(N18="W",5,IF(N18="L",0,IF(N18&gt;P20,5,IF(N18=P20,3,IF(N18&gt;P20-2,2,IF(N18&gt;=P20/2,1,0)))))))</f>
        <v>0</v>
      </c>
      <c r="P19" s="23"/>
      <c r="Q19" s="39"/>
      <c r="R19" s="39"/>
      <c r="S19" s="44"/>
      <c r="T19" s="25"/>
      <c r="U19" s="22">
        <f>IF(ISBLANK(T18),"",IF(T18="W",5,IF(T18="L",0,IF(T18&gt;V20,5,IF(T18=V20,3,IF(T18&gt;V20-2,2,IF(T18&gt;=V20/2,1,0)))))))</f>
        <v>0</v>
      </c>
      <c r="V19" s="23"/>
      <c r="W19" s="21"/>
      <c r="X19" s="22">
        <f>IF(ISBLANK(W18),"",IF(W18="W",5,IF(W18="L",0,IF(W18&gt;Y20,5,IF(W18=Y20,3,IF(W18&gt;Y20-2,2,IF(W18&gt;=Y20/2,1,0)))))))</f>
        <v>0</v>
      </c>
      <c r="Y19" s="23"/>
      <c r="Z19" s="21"/>
      <c r="AA19" s="22">
        <f>IF(ISBLANK(Z18),"",IF(Z18="W",5,IF(Z18="L",0,IF(Z18&gt;AB20,5,IF(Z18=AB20,3,IF(Z18&gt;AB20-2,2,IF(Z18&gt;=AB20/2,1,0)))))))</f>
        <v>0</v>
      </c>
      <c r="AB19" s="23"/>
      <c r="AC19" s="21"/>
      <c r="AD19" s="22">
        <f>IF(ISBLANK(AC18),"",IF(AC18="W",5,IF(AC18="L",0,IF(AC18&gt;AE20,5,IF(AC18=AE20,3,IF(AC18&gt;AE20-2,2,IF(AC18&gt;=AE20/2,1,0)))))))</f>
        <v>0</v>
      </c>
      <c r="AE19" s="23"/>
      <c r="AF19" s="21"/>
      <c r="AG19" s="22">
        <f>IF(ISBLANK(AF18),"",IF(AF18="W",5,IF(AF18="L",0,IF(AF18&gt;AH20,5,IF(AF18=AH20,3,IF(AF18&gt;AH20-2,2,IF(AF18&gt;=AH20/2,1,0)))))))</f>
        <v>0</v>
      </c>
      <c r="AH19" s="23"/>
      <c r="AI19" s="39"/>
      <c r="AJ19" s="39"/>
      <c r="AK19" s="44"/>
      <c r="AL19" s="64">
        <f>10-(COUNTBLANK(B19:AK19)-26)</f>
        <v>10</v>
      </c>
      <c r="AM19" s="23">
        <f>COUNTIF(B19:AK19,5)</f>
        <v>0</v>
      </c>
      <c r="AN19" s="68">
        <f>COUNTIF(B19:AK19,3)</f>
        <v>0</v>
      </c>
      <c r="AO19" s="23">
        <f>AL19-AM19-AN19</f>
        <v>10</v>
      </c>
      <c r="AP19" s="64">
        <f>SUM(B18:AK18)</f>
        <v>35</v>
      </c>
      <c r="AQ19" s="68">
        <f>SUM(B20:AK20)</f>
        <v>149</v>
      </c>
      <c r="AR19" s="23">
        <f>AP19-AQ19</f>
        <v>-114</v>
      </c>
      <c r="AS19" s="78">
        <f>AP19/AQ19</f>
        <v>0.2348993288590604</v>
      </c>
      <c r="AT19" s="51"/>
      <c r="AU19" s="85">
        <f>SUM(B19:AK19)+AT19</f>
        <v>0</v>
      </c>
      <c r="AV19" s="24">
        <f>RANK(AU19,$AU$3:$AU$20,0)</f>
        <v>6</v>
      </c>
    </row>
    <row r="20" spans="1:48" ht="24.95" customHeight="1" thickBot="1">
      <c r="A20" s="98"/>
      <c r="B20" s="45"/>
      <c r="C20" s="46"/>
      <c r="D20" s="60" t="s">
        <v>73</v>
      </c>
      <c r="E20" s="47"/>
      <c r="F20" s="46"/>
      <c r="G20" s="60">
        <v>22</v>
      </c>
      <c r="H20" s="47"/>
      <c r="I20" s="46"/>
      <c r="J20" s="60">
        <v>18</v>
      </c>
      <c r="K20" s="47"/>
      <c r="L20" s="46"/>
      <c r="M20" s="60">
        <v>14</v>
      </c>
      <c r="N20" s="47"/>
      <c r="O20" s="46"/>
      <c r="P20" s="60">
        <v>13</v>
      </c>
      <c r="Q20" s="48"/>
      <c r="R20" s="48"/>
      <c r="S20" s="49"/>
      <c r="T20" s="45"/>
      <c r="U20" s="46"/>
      <c r="V20" s="60">
        <v>23</v>
      </c>
      <c r="W20" s="47"/>
      <c r="X20" s="46"/>
      <c r="Y20" s="60">
        <v>17</v>
      </c>
      <c r="Z20" s="47"/>
      <c r="AA20" s="46"/>
      <c r="AB20" s="60">
        <v>13</v>
      </c>
      <c r="AC20" s="47"/>
      <c r="AD20" s="46"/>
      <c r="AE20" s="60">
        <v>15</v>
      </c>
      <c r="AF20" s="47"/>
      <c r="AG20" s="46"/>
      <c r="AH20" s="60">
        <v>14</v>
      </c>
      <c r="AI20" s="48"/>
      <c r="AJ20" s="48"/>
      <c r="AK20" s="49"/>
      <c r="AL20" s="66"/>
      <c r="AM20" s="62"/>
      <c r="AN20" s="70"/>
      <c r="AO20" s="62"/>
      <c r="AP20" s="66"/>
      <c r="AQ20" s="70"/>
      <c r="AR20" s="62"/>
      <c r="AS20" s="81"/>
      <c r="AT20" s="46"/>
      <c r="AU20" s="88"/>
      <c r="AV20" s="50"/>
    </row>
    <row r="22" spans="1:48">
      <c r="AL22" s="76" t="s">
        <v>39</v>
      </c>
      <c r="AM22" s="76">
        <f>SUM(AM3:AM20)</f>
        <v>30</v>
      </c>
      <c r="AN22" s="76"/>
      <c r="AO22" s="76">
        <f>SUM(AO3:AO20)</f>
        <v>30</v>
      </c>
      <c r="AP22" s="76">
        <f>SUM(AP3:AP20)</f>
        <v>573</v>
      </c>
      <c r="AQ22" s="76">
        <f>SUM(AQ3:AQ20)</f>
        <v>573</v>
      </c>
    </row>
  </sheetData>
  <mergeCells count="6">
    <mergeCell ref="A18:A20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3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9EFA6-6708-404A-A582-5E83B472DB3B}">
  <sheetPr>
    <pageSetUpPr fitToPage="1"/>
  </sheetPr>
  <dimension ref="A1:BB25"/>
  <sheetViews>
    <sheetView zoomScale="55" zoomScaleNormal="55" workbookViewId="0">
      <pane xSplit="1" ySplit="2" topLeftCell="AR3" activePane="bottomRight" state="frozen"/>
      <selection pane="topRight" activeCell="B1" sqref="B1"/>
      <selection pane="bottomLeft" activeCell="A3" sqref="A3"/>
      <selection pane="bottomRight" activeCell="AS35" sqref="AS35"/>
    </sheetView>
  </sheetViews>
  <sheetFormatPr defaultColWidth="10.85546875" defaultRowHeight="18" outlineLevelCol="1"/>
  <cols>
    <col min="1" max="1" width="16.1406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44</v>
      </c>
      <c r="B2" s="5"/>
      <c r="C2" s="6" t="str">
        <f>A3</f>
        <v>BG Fireflames</v>
      </c>
      <c r="D2" s="7"/>
      <c r="E2" s="8"/>
      <c r="F2" s="6" t="str">
        <f>A6</f>
        <v>CFX Rooks</v>
      </c>
      <c r="G2" s="7"/>
      <c r="H2" s="8"/>
      <c r="I2" s="6" t="str">
        <f>A9</f>
        <v>Halstead Leopards</v>
      </c>
      <c r="J2" s="7"/>
      <c r="K2" s="8"/>
      <c r="L2" s="6" t="str">
        <f>A12</f>
        <v>Hurricane Ice</v>
      </c>
      <c r="M2" s="7"/>
      <c r="N2" s="8"/>
      <c r="O2" s="6" t="str">
        <f>A15</f>
        <v>Langton Sagittarius</v>
      </c>
      <c r="P2" s="7"/>
      <c r="Q2" s="8"/>
      <c r="R2" s="6" t="str">
        <f>A18</f>
        <v>Otford Pythons</v>
      </c>
      <c r="S2" s="7"/>
      <c r="T2" s="10"/>
      <c r="U2" s="6" t="str">
        <f>A21</f>
        <v>Wealden Lime</v>
      </c>
      <c r="V2" s="9"/>
      <c r="W2" s="5"/>
      <c r="X2" s="6" t="str">
        <f>A3</f>
        <v>BG Fireflames</v>
      </c>
      <c r="Y2" s="7"/>
      <c r="Z2" s="8"/>
      <c r="AA2" s="6" t="str">
        <f>A6</f>
        <v>CFX Rooks</v>
      </c>
      <c r="AB2" s="7"/>
      <c r="AC2" s="8"/>
      <c r="AD2" s="6" t="str">
        <f>A9</f>
        <v>Halstead Leopards</v>
      </c>
      <c r="AE2" s="7"/>
      <c r="AF2" s="8"/>
      <c r="AG2" s="6" t="str">
        <f>A12</f>
        <v>Hurricane Ice</v>
      </c>
      <c r="AH2" s="7"/>
      <c r="AI2" s="8"/>
      <c r="AJ2" s="6" t="str">
        <f>A15</f>
        <v>Langton Sagittarius</v>
      </c>
      <c r="AK2" s="7"/>
      <c r="AL2" s="8"/>
      <c r="AM2" s="6" t="s">
        <v>66</v>
      </c>
      <c r="AN2" s="7"/>
      <c r="AO2" s="8"/>
      <c r="AP2" s="6" t="str">
        <f>A21</f>
        <v>Wealden Lime</v>
      </c>
      <c r="AQ2" s="9"/>
      <c r="AR2" s="74" t="s">
        <v>35</v>
      </c>
      <c r="AS2" s="7" t="s">
        <v>36</v>
      </c>
      <c r="AT2" s="75" t="s">
        <v>37</v>
      </c>
      <c r="AU2" s="7" t="s">
        <v>38</v>
      </c>
      <c r="AV2" s="74" t="s">
        <v>28</v>
      </c>
      <c r="AW2" s="75" t="s">
        <v>29</v>
      </c>
      <c r="AX2" s="7" t="s">
        <v>30</v>
      </c>
      <c r="AY2" s="9" t="s">
        <v>31</v>
      </c>
      <c r="AZ2" s="5" t="s">
        <v>34</v>
      </c>
      <c r="BA2" s="83" t="s">
        <v>2</v>
      </c>
      <c r="BB2" s="9" t="s">
        <v>32</v>
      </c>
    </row>
    <row r="3" spans="1:54" ht="24.95" customHeight="1">
      <c r="A3" s="99" t="s">
        <v>55</v>
      </c>
      <c r="B3" s="12"/>
      <c r="C3" s="13"/>
      <c r="D3" s="14"/>
      <c r="E3" s="52">
        <v>13</v>
      </c>
      <c r="F3" s="15"/>
      <c r="G3" s="15"/>
      <c r="H3" s="56">
        <v>27</v>
      </c>
      <c r="I3" s="16"/>
      <c r="J3" s="57"/>
      <c r="K3" s="56">
        <v>6</v>
      </c>
      <c r="L3" s="16"/>
      <c r="M3" s="57"/>
      <c r="N3" s="56">
        <v>1</v>
      </c>
      <c r="O3" s="16"/>
      <c r="P3" s="57"/>
      <c r="Q3" s="56" t="s">
        <v>73</v>
      </c>
      <c r="R3" s="16"/>
      <c r="S3" s="57"/>
      <c r="T3" s="94">
        <v>9</v>
      </c>
      <c r="U3" s="16"/>
      <c r="V3" s="17"/>
      <c r="W3" s="71"/>
      <c r="X3" s="34"/>
      <c r="Y3" s="35"/>
      <c r="Z3" s="55">
        <v>12</v>
      </c>
      <c r="AC3" s="55">
        <v>33</v>
      </c>
      <c r="AE3" s="33"/>
      <c r="AF3" s="55" t="s">
        <v>72</v>
      </c>
      <c r="AG3" s="11" t="s">
        <v>76</v>
      </c>
      <c r="AH3" s="33"/>
      <c r="AI3" s="55">
        <v>6</v>
      </c>
      <c r="AK3" s="33"/>
      <c r="AL3" s="55" t="s">
        <v>72</v>
      </c>
      <c r="AM3" s="11" t="s">
        <v>76</v>
      </c>
      <c r="AN3" s="33"/>
      <c r="AO3" s="55">
        <v>25</v>
      </c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97"/>
      <c r="B4" s="18"/>
      <c r="C4" s="19"/>
      <c r="D4" s="20"/>
      <c r="E4" s="21"/>
      <c r="F4" s="22">
        <f t="shared" ref="F4" si="0">IF(ISBLANK(E3),"",IF(E3="W",5,IF(E3="L",0,IF(E3&gt;G5,5,IF(E3=G5,3,IF(E3&gt;G5-4,2,IF(E3&gt;=G5/2,1,0)))))))</f>
        <v>1</v>
      </c>
      <c r="G4" s="22"/>
      <c r="H4" s="21"/>
      <c r="I4" s="22">
        <f t="shared" ref="I4" si="1">IF(ISBLANK(H3),"",IF(H3="W",5,IF(H3="L",0,IF(H3&gt;J5,5,IF(H3=J5,3,IF(H3&gt;J5-4,2,IF(H3&gt;=J5/2,1,0)))))))</f>
        <v>5</v>
      </c>
      <c r="J4" s="23"/>
      <c r="K4" s="21"/>
      <c r="L4" s="22">
        <f t="shared" ref="L4" si="2">IF(ISBLANK(K3),"",IF(K3="W",5,IF(K3="L",0,IF(K3&gt;M5,5,IF(K3=M5,3,IF(K3&gt;M5-4,2,IF(K3&gt;=M5/2,1,0)))))))</f>
        <v>0</v>
      </c>
      <c r="M4" s="23"/>
      <c r="N4" s="21"/>
      <c r="O4" s="22">
        <f t="shared" ref="O4" si="3">IF(ISBLANK(N3),"",IF(N3="W",5,IF(N3="L",0,IF(N3&gt;P5,5,IF(N3=P5,3,IF(N3&gt;P5-4,2,IF(N3&gt;=P5/2,1,0)))))))</f>
        <v>0</v>
      </c>
      <c r="P4" s="23"/>
      <c r="Q4" s="21"/>
      <c r="R4" s="22">
        <f t="shared" ref="R4" si="4">IF(ISBLANK(Q3),"",IF(Q3="W",5,IF(Q3="L",0,IF(Q3&gt;S5,5,IF(Q3=S5,3,IF(Q3&gt;S5-4,2,IF(Q3&gt;=S5/2,1,0)))))))</f>
        <v>5</v>
      </c>
      <c r="S4" s="23"/>
      <c r="T4" s="22"/>
      <c r="U4" s="22">
        <f t="shared" ref="U4" si="5">IF(ISBLANK(T3),"",IF(T3="W",5,IF(T3="L",0,IF(T3&gt;V5,5,IF(T3=V5,3,IF(T3&gt;V5-4,2,IF(T3&gt;=V5/2,1,0)))))))</f>
        <v>1</v>
      </c>
      <c r="V4" s="24"/>
      <c r="W4" s="18"/>
      <c r="X4" s="19"/>
      <c r="Y4" s="20"/>
      <c r="Z4" s="21"/>
      <c r="AA4" s="22">
        <f t="shared" ref="AA4" si="6">IF(ISBLANK(Z3),"",IF(Z3="W",5,IF(Z3="L",0,IF(Z3&gt;AB5,5,IF(Z3=AB5,3,IF(Z3&gt;AB5-4,2,IF(Z3&gt;=AB5/2,1,0)))))))</f>
        <v>1</v>
      </c>
      <c r="AB4" s="22"/>
      <c r="AC4" s="21"/>
      <c r="AD4" s="22">
        <f t="shared" ref="AD4" si="7">IF(ISBLANK(AC3),"",IF(AC3="W",5,IF(AC3="L",0,IF(AC3&gt;AE5,5,IF(AC3=AE5,3,IF(AC3&gt;AE5-4,2,IF(AC3&gt;=AE5/2,1,0)))))))</f>
        <v>5</v>
      </c>
      <c r="AE4" s="23"/>
      <c r="AF4" s="21"/>
      <c r="AG4" s="22">
        <f t="shared" ref="AG4" si="8">IF(ISBLANK(AF3),"",IF(AF3="W",5,IF(AF3="L",0,IF(AF3&gt;AH5,5,IF(AF3=AH5,3,IF(AF3&gt;AH5-4,2,IF(AF3&gt;=AH5/2,1,0)))))))</f>
        <v>0</v>
      </c>
      <c r="AH4" s="23"/>
      <c r="AI4" s="21"/>
      <c r="AJ4" s="22">
        <f t="shared" ref="AJ4" si="9">IF(ISBLANK(AI3),"",IF(AI3="W",5,IF(AI3="L",0,IF(AI3&gt;AK5,5,IF(AI3=AK5,3,IF(AI3&gt;AK5-4,2,IF(AI3&gt;=AK5/2,1,0)))))))</f>
        <v>0</v>
      </c>
      <c r="AK4" s="23"/>
      <c r="AL4" s="21"/>
      <c r="AM4" s="22">
        <f t="shared" ref="AM4" si="10">IF(ISBLANK(AL3),"",IF(AL3="W",5,IF(AL3="L",0,IF(AL3&gt;AN5,5,IF(AL3=AN5,3,IF(AL3&gt;AN5-4,2,IF(AL3&gt;=AN5/2,1,0)))))))</f>
        <v>0</v>
      </c>
      <c r="AN4" s="23"/>
      <c r="AO4" s="21"/>
      <c r="AP4" s="22">
        <f>IF(ISBLANK(AO3),"",IF(AO3="W",5,IF(AO3="L",0,IF(AO3&gt;AQ5,5,IF(AO3=AQ5,3,IF(AO3&gt;AQ5-4,2,IF(AO3&gt;=AQ5/2,1,0)))))))</f>
        <v>5</v>
      </c>
      <c r="AQ4" s="24"/>
      <c r="AR4" s="64">
        <f>12-(COUNTBLANK(B4:AQ4)-30)</f>
        <v>12</v>
      </c>
      <c r="AS4" s="23">
        <f>COUNTIF(B4:AQ4,5)</f>
        <v>4</v>
      </c>
      <c r="AT4" s="68">
        <f>COUNTIF(B4:AQ4,3)</f>
        <v>0</v>
      </c>
      <c r="AU4" s="23">
        <f>AR4-AS4-AT4</f>
        <v>8</v>
      </c>
      <c r="AV4" s="64">
        <f>SUM(B3:AQ3)</f>
        <v>132</v>
      </c>
      <c r="AW4" s="68">
        <f>SUM(B5:AQ5)</f>
        <v>199</v>
      </c>
      <c r="AX4" s="23">
        <f>AV4-AW4</f>
        <v>-67</v>
      </c>
      <c r="AY4" s="78">
        <f>AV4/AW4</f>
        <v>0.66331658291457285</v>
      </c>
      <c r="AZ4" s="51"/>
      <c r="BA4" s="85">
        <f>SUM(B4:AQ4)+AZ4</f>
        <v>23</v>
      </c>
      <c r="BB4" s="24">
        <f>RANK(BA4,$BA$3:$BA$23,0)</f>
        <v>4</v>
      </c>
    </row>
    <row r="5" spans="1:54" ht="24.95" customHeight="1">
      <c r="A5" s="100"/>
      <c r="B5" s="26"/>
      <c r="C5" s="27"/>
      <c r="D5" s="28"/>
      <c r="E5" s="29"/>
      <c r="F5" s="30"/>
      <c r="G5" s="54">
        <v>26</v>
      </c>
      <c r="H5" s="29"/>
      <c r="I5" s="30"/>
      <c r="J5" s="58">
        <v>22</v>
      </c>
      <c r="K5" s="29"/>
      <c r="L5" s="30"/>
      <c r="M5" s="58">
        <v>23</v>
      </c>
      <c r="N5" s="29"/>
      <c r="O5" s="30"/>
      <c r="P5" s="58">
        <v>34</v>
      </c>
      <c r="Q5" s="29"/>
      <c r="R5" s="30"/>
      <c r="S5" s="58" t="s">
        <v>72</v>
      </c>
      <c r="T5" s="30"/>
      <c r="U5" s="30"/>
      <c r="V5" s="53">
        <v>14</v>
      </c>
      <c r="W5" s="26"/>
      <c r="X5" s="27"/>
      <c r="Y5" s="28"/>
      <c r="Z5" s="29"/>
      <c r="AA5" s="30"/>
      <c r="AB5" s="54">
        <v>19</v>
      </c>
      <c r="AC5" s="29"/>
      <c r="AD5" s="30"/>
      <c r="AE5" s="58">
        <v>21</v>
      </c>
      <c r="AF5" s="29"/>
      <c r="AG5" s="30"/>
      <c r="AH5" s="58" t="s">
        <v>73</v>
      </c>
      <c r="AI5" s="29"/>
      <c r="AJ5" s="30"/>
      <c r="AK5" s="58">
        <v>32</v>
      </c>
      <c r="AL5" s="29"/>
      <c r="AM5" s="30"/>
      <c r="AN5" s="58" t="s">
        <v>73</v>
      </c>
      <c r="AO5" s="29"/>
      <c r="AP5" s="30"/>
      <c r="AQ5" s="53">
        <v>8</v>
      </c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01" t="s">
        <v>16</v>
      </c>
      <c r="B6" s="59">
        <v>26</v>
      </c>
      <c r="C6" s="16"/>
      <c r="D6" s="57"/>
      <c r="E6" s="34"/>
      <c r="F6" s="34"/>
      <c r="G6" s="35"/>
      <c r="H6" s="55">
        <v>34</v>
      </c>
      <c r="K6" s="56">
        <v>33</v>
      </c>
      <c r="L6" s="16"/>
      <c r="M6" s="57"/>
      <c r="N6" s="56">
        <v>10</v>
      </c>
      <c r="O6" s="16"/>
      <c r="P6" s="57"/>
      <c r="Q6" s="56">
        <v>40</v>
      </c>
      <c r="R6" s="16"/>
      <c r="S6" s="57"/>
      <c r="T6" s="94" t="s">
        <v>73</v>
      </c>
      <c r="U6" s="16"/>
      <c r="V6" s="17"/>
      <c r="W6" s="59">
        <v>19</v>
      </c>
      <c r="X6" s="16"/>
      <c r="Y6" s="57"/>
      <c r="Z6" s="34"/>
      <c r="AA6" s="34"/>
      <c r="AB6" s="35"/>
      <c r="AC6" s="55">
        <v>23</v>
      </c>
      <c r="AF6" s="56">
        <v>23</v>
      </c>
      <c r="AG6" s="16"/>
      <c r="AH6" s="57"/>
      <c r="AI6" s="56">
        <v>11</v>
      </c>
      <c r="AJ6" s="16"/>
      <c r="AK6" s="57"/>
      <c r="AL6" s="56">
        <v>31</v>
      </c>
      <c r="AM6" s="16"/>
      <c r="AN6" s="57"/>
      <c r="AO6" s="56">
        <v>20</v>
      </c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97"/>
      <c r="B7" s="25"/>
      <c r="C7" s="22">
        <f t="shared" ref="C7" si="11">IF(ISBLANK(B6),"",IF(B6="W",5,IF(B6="L",0,IF(B6&gt;D8,5,IF(B6=D8,3,IF(B6&gt;D8-4,2,IF(B6&gt;=D8/2,1,0)))))))</f>
        <v>5</v>
      </c>
      <c r="D7" s="23"/>
      <c r="E7" s="19"/>
      <c r="F7" s="19"/>
      <c r="G7" s="20"/>
      <c r="H7" s="21"/>
      <c r="I7" s="22">
        <f t="shared" ref="I7" si="12">IF(ISBLANK(H6),"",IF(H6="W",5,IF(H6="L",0,IF(H6&gt;J8,5,IF(H6=J8,3,IF(H6&gt;J8-4,2,IF(H6&gt;=J8/2,1,0)))))))</f>
        <v>5</v>
      </c>
      <c r="J7" s="22"/>
      <c r="K7" s="21"/>
      <c r="L7" s="22">
        <f t="shared" ref="L7" si="13">IF(ISBLANK(K6),"",IF(K6="W",5,IF(K6="L",0,IF(K6&gt;M8,5,IF(K6=M8,3,IF(K6&gt;M8-4,2,IF(K6&gt;=M8/2,1,0)))))))</f>
        <v>5</v>
      </c>
      <c r="M7" s="23"/>
      <c r="N7" s="21"/>
      <c r="O7" s="22">
        <f t="shared" ref="O7" si="14">IF(ISBLANK(N6),"",IF(N6="W",5,IF(N6="L",0,IF(N6&gt;P8,5,IF(N6=P8,3,IF(N6&gt;P8-4,2,IF(N6&gt;=P8/2,1,0)))))))</f>
        <v>3</v>
      </c>
      <c r="P7" s="23"/>
      <c r="Q7" s="21"/>
      <c r="R7" s="22">
        <f t="shared" ref="R7" si="15">IF(ISBLANK(Q6),"",IF(Q6="W",5,IF(Q6="L",0,IF(Q6&gt;S8,5,IF(Q6=S8,3,IF(Q6&gt;S8-4,2,IF(Q6&gt;=S8/2,1,0)))))))</f>
        <v>5</v>
      </c>
      <c r="S7" s="23"/>
      <c r="T7" s="22"/>
      <c r="U7" s="22">
        <f t="shared" ref="U7" si="16">IF(ISBLANK(T6),"",IF(T6="W",5,IF(T6="L",0,IF(T6&gt;V8,5,IF(T6=V8,3,IF(T6&gt;V8-4,2,IF(T6&gt;=V8/2,1,0)))))))</f>
        <v>5</v>
      </c>
      <c r="V7" s="24"/>
      <c r="W7" s="25"/>
      <c r="X7" s="22">
        <f t="shared" ref="X7" si="17">IF(ISBLANK(W6),"",IF(W6="W",5,IF(W6="L",0,IF(W6&gt;Y8,5,IF(W6=Y8,3,IF(W6&gt;Y8-4,2,IF(W6&gt;=Y8/2,1,0)))))))</f>
        <v>5</v>
      </c>
      <c r="Y7" s="23"/>
      <c r="Z7" s="19"/>
      <c r="AA7" s="19"/>
      <c r="AB7" s="20"/>
      <c r="AC7" s="21"/>
      <c r="AD7" s="22">
        <f t="shared" ref="AD7" si="18">IF(ISBLANK(AC6),"",IF(AC6="W",5,IF(AC6="L",0,IF(AC6&gt;AE8,5,IF(AC6=AE8,3,IF(AC6&gt;AE8-4,2,IF(AC6&gt;=AE8/2,1,0)))))))</f>
        <v>5</v>
      </c>
      <c r="AE7" s="22"/>
      <c r="AF7" s="21"/>
      <c r="AG7" s="22">
        <f t="shared" ref="AG7" si="19">IF(ISBLANK(AF6),"",IF(AF6="W",5,IF(AF6="L",0,IF(AF6&gt;AH8,5,IF(AF6=AH8,3,IF(AF6&gt;AH8-4,2,IF(AF6&gt;=AH8/2,1,0)))))))</f>
        <v>5</v>
      </c>
      <c r="AH7" s="23"/>
      <c r="AI7" s="21"/>
      <c r="AJ7" s="22">
        <f t="shared" ref="AJ7" si="20">IF(ISBLANK(AI6),"",IF(AI6="W",5,IF(AI6="L",0,IF(AI6&gt;AK8,5,IF(AI6=AK8,3,IF(AI6&gt;AK8-4,2,IF(AI6&gt;=AK8/2,1,0)))))))</f>
        <v>1</v>
      </c>
      <c r="AK7" s="23"/>
      <c r="AL7" s="21"/>
      <c r="AM7" s="22">
        <f t="shared" ref="AM7" si="21">IF(ISBLANK(AL6),"",IF(AL6="W",5,IF(AL6="L",0,IF(AL6&gt;AN8,5,IF(AL6=AN8,3,IF(AL6&gt;AN8-4,2,IF(AL6&gt;=AN8/2,1,0)))))))</f>
        <v>5</v>
      </c>
      <c r="AN7" s="23"/>
      <c r="AO7" s="21"/>
      <c r="AP7" s="22">
        <f t="shared" ref="AP7" si="22">IF(ISBLANK(AO6),"",IF(AO6="W",5,IF(AO6="L",0,IF(AO6&gt;AQ8,5,IF(AO6=AQ8,3,IF(AO6&gt;AQ8-4,2,IF(AO6&gt;=AQ8/2,1,0)))))))</f>
        <v>5</v>
      </c>
      <c r="AQ7" s="24"/>
      <c r="AR7" s="64">
        <f>12-(COUNTBLANK(B7:AQ7)-30)</f>
        <v>12</v>
      </c>
      <c r="AS7" s="23">
        <f>COUNTIF(B7:AQ7,5)</f>
        <v>10</v>
      </c>
      <c r="AT7" s="68">
        <f>COUNTIF(B7:AQ7,3)</f>
        <v>1</v>
      </c>
      <c r="AU7" s="23">
        <f>AR7-AS7-AT7</f>
        <v>1</v>
      </c>
      <c r="AV7" s="64">
        <f>SUM(B6:AQ6)</f>
        <v>270</v>
      </c>
      <c r="AW7" s="68">
        <f>SUM(B8:AQ8)</f>
        <v>120</v>
      </c>
      <c r="AX7" s="23">
        <f>AV7-AW7</f>
        <v>150</v>
      </c>
      <c r="AY7" s="78">
        <f>AV7/AW7</f>
        <v>2.25</v>
      </c>
      <c r="AZ7" s="51"/>
      <c r="BA7" s="85">
        <f>SUM(B7:AQ7)+AZ7</f>
        <v>54</v>
      </c>
      <c r="BB7" s="24">
        <f>RANK(BA7,$BA$3:$BA$23,0)</f>
        <v>1</v>
      </c>
    </row>
    <row r="8" spans="1:54" ht="24.95" customHeight="1">
      <c r="A8" s="100"/>
      <c r="B8" s="31"/>
      <c r="C8" s="30"/>
      <c r="D8" s="58">
        <v>13</v>
      </c>
      <c r="E8" s="27"/>
      <c r="F8" s="27"/>
      <c r="G8" s="28"/>
      <c r="H8" s="29"/>
      <c r="I8" s="30"/>
      <c r="J8" s="54">
        <v>12</v>
      </c>
      <c r="K8" s="29"/>
      <c r="L8" s="30"/>
      <c r="M8" s="58">
        <v>9</v>
      </c>
      <c r="N8" s="29"/>
      <c r="O8" s="30"/>
      <c r="P8" s="58">
        <v>10</v>
      </c>
      <c r="Q8" s="29"/>
      <c r="R8" s="30"/>
      <c r="S8" s="58">
        <v>4</v>
      </c>
      <c r="T8" s="30"/>
      <c r="U8" s="30"/>
      <c r="V8" s="53" t="s">
        <v>72</v>
      </c>
      <c r="W8" s="31"/>
      <c r="X8" s="30"/>
      <c r="Y8" s="58">
        <v>12</v>
      </c>
      <c r="Z8" s="27"/>
      <c r="AA8" s="27"/>
      <c r="AB8" s="28"/>
      <c r="AC8" s="29"/>
      <c r="AD8" s="30"/>
      <c r="AE8" s="54">
        <v>16</v>
      </c>
      <c r="AF8" s="29"/>
      <c r="AG8" s="30"/>
      <c r="AH8" s="58">
        <v>11</v>
      </c>
      <c r="AI8" s="29"/>
      <c r="AJ8" s="30"/>
      <c r="AK8" s="58">
        <v>19</v>
      </c>
      <c r="AL8" s="29"/>
      <c r="AM8" s="30"/>
      <c r="AN8" s="58">
        <v>4</v>
      </c>
      <c r="AO8" s="29"/>
      <c r="AP8" s="30"/>
      <c r="AQ8" s="53">
        <v>10</v>
      </c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01" t="s">
        <v>64</v>
      </c>
      <c r="B9" s="59">
        <v>22</v>
      </c>
      <c r="C9" s="16"/>
      <c r="D9" s="57"/>
      <c r="E9" s="56">
        <v>12</v>
      </c>
      <c r="F9" s="16"/>
      <c r="G9" s="57"/>
      <c r="H9" s="37"/>
      <c r="I9" s="37"/>
      <c r="J9" s="38"/>
      <c r="K9" s="56" t="s">
        <v>72</v>
      </c>
      <c r="L9" s="16" t="s">
        <v>76</v>
      </c>
      <c r="M9" s="57"/>
      <c r="N9" s="56">
        <v>16</v>
      </c>
      <c r="O9" s="16"/>
      <c r="P9" s="57"/>
      <c r="Q9" s="56">
        <v>27</v>
      </c>
      <c r="R9" s="16"/>
      <c r="S9" s="57"/>
      <c r="T9" s="94">
        <v>26</v>
      </c>
      <c r="U9" s="16"/>
      <c r="V9" s="17"/>
      <c r="W9" s="59">
        <v>21</v>
      </c>
      <c r="X9" s="16"/>
      <c r="Y9" s="57"/>
      <c r="Z9" s="56">
        <v>16</v>
      </c>
      <c r="AA9" s="16"/>
      <c r="AB9" s="57"/>
      <c r="AC9" s="37"/>
      <c r="AD9" s="37"/>
      <c r="AE9" s="38"/>
      <c r="AF9" s="56" t="s">
        <v>72</v>
      </c>
      <c r="AG9" s="16" t="s">
        <v>76</v>
      </c>
      <c r="AH9" s="57"/>
      <c r="AI9" s="56">
        <v>8</v>
      </c>
      <c r="AJ9" s="16"/>
      <c r="AK9" s="57"/>
      <c r="AL9" s="56">
        <v>26</v>
      </c>
      <c r="AM9" s="16"/>
      <c r="AN9" s="57"/>
      <c r="AO9" s="56">
        <v>31</v>
      </c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97"/>
      <c r="B10" s="25"/>
      <c r="C10" s="22">
        <f t="shared" ref="C10" si="23">IF(ISBLANK(B9),"",IF(B9="W",5,IF(B9="L",0,IF(B9&gt;D11,5,IF(B9=D11,3,IF(B9&gt;D11-4,2,IF(B9&gt;=D11/2,1,0)))))))</f>
        <v>1</v>
      </c>
      <c r="D10" s="23"/>
      <c r="E10" s="21"/>
      <c r="F10" s="22">
        <f t="shared" ref="F10" si="24">IF(ISBLANK(E9),"",IF(E9="W",5,IF(E9="L",0,IF(E9&gt;G11,5,IF(E9=G11,3,IF(E9&gt;G11-4,2,IF(E9&gt;=G11/2,1,0)))))))</f>
        <v>0</v>
      </c>
      <c r="G10" s="23"/>
      <c r="H10" s="39"/>
      <c r="I10" s="39"/>
      <c r="J10" s="40"/>
      <c r="K10" s="21"/>
      <c r="L10" s="22">
        <f t="shared" ref="L10" si="25">IF(ISBLANK(K9),"",IF(K9="W",5,IF(K9="L",0,IF(K9&gt;M11,5,IF(K9=M11,3,IF(K9&gt;M11-4,2,IF(K9&gt;=M11/2,1,0)))))))</f>
        <v>0</v>
      </c>
      <c r="M10" s="23"/>
      <c r="N10" s="21"/>
      <c r="O10" s="22">
        <f t="shared" ref="O10" si="26">IF(ISBLANK(N9),"",IF(N9="W",5,IF(N9="L",0,IF(N9&gt;P11,5,IF(N9=P11,3,IF(N9&gt;P11-4,2,IF(N9&gt;=P11/2,1,0)))))))</f>
        <v>0</v>
      </c>
      <c r="P10" s="23"/>
      <c r="Q10" s="21"/>
      <c r="R10" s="22">
        <f t="shared" ref="R10" si="27">IF(ISBLANK(Q9),"",IF(Q9="W",5,IF(Q9="L",0,IF(Q9&gt;S11,5,IF(Q9=S11,3,IF(Q9&gt;S11-4,2,IF(Q9&gt;=S11/2,1,0)))))))</f>
        <v>5</v>
      </c>
      <c r="S10" s="23"/>
      <c r="T10" s="22"/>
      <c r="U10" s="22">
        <f t="shared" ref="U10" si="28">IF(ISBLANK(T9),"",IF(T9="W",5,IF(T9="L",0,IF(T9&gt;V11,5,IF(T9=V11,3,IF(T9&gt;V11-4,2,IF(T9&gt;=V11/2,1,0)))))))</f>
        <v>5</v>
      </c>
      <c r="V10" s="24"/>
      <c r="W10" s="25"/>
      <c r="X10" s="22">
        <f t="shared" ref="X10" si="29">IF(ISBLANK(W9),"",IF(W9="W",5,IF(W9="L",0,IF(W9&gt;Y11,5,IF(W9=Y11,3,IF(W9&gt;Y11-4,2,IF(W9&gt;=Y11/2,1,0)))))))</f>
        <v>1</v>
      </c>
      <c r="Y10" s="23"/>
      <c r="Z10" s="21"/>
      <c r="AA10" s="22">
        <f t="shared" ref="AA10" si="30">IF(ISBLANK(Z9),"",IF(Z9="W",5,IF(Z9="L",0,IF(Z9&gt;AB11,5,IF(Z9=AB11,3,IF(Z9&gt;AB11-4,2,IF(Z9&gt;=AB11/2,1,0)))))))</f>
        <v>1</v>
      </c>
      <c r="AB10" s="23"/>
      <c r="AC10" s="39"/>
      <c r="AD10" s="39"/>
      <c r="AE10" s="40"/>
      <c r="AF10" s="21"/>
      <c r="AG10" s="22">
        <f t="shared" ref="AG10" si="31">IF(ISBLANK(AF9),"",IF(AF9="W",5,IF(AF9="L",0,IF(AF9&gt;AH11,5,IF(AF9=AH11,3,IF(AF9&gt;AH11-4,2,IF(AF9&gt;=AH11/2,1,0)))))))</f>
        <v>0</v>
      </c>
      <c r="AH10" s="23"/>
      <c r="AI10" s="21"/>
      <c r="AJ10" s="22">
        <f t="shared" ref="AJ10" si="32">IF(ISBLANK(AI9),"",IF(AI9="W",5,IF(AI9="L",0,IF(AI9&gt;AK11,5,IF(AI9=AK11,3,IF(AI9&gt;AK11-4,2,IF(AI9&gt;=AK11/2,1,0)))))))</f>
        <v>0</v>
      </c>
      <c r="AK10" s="23"/>
      <c r="AL10" s="21"/>
      <c r="AM10" s="22">
        <f t="shared" ref="AM10" si="33">IF(ISBLANK(AL9),"",IF(AL9="W",5,IF(AL9="L",0,IF(AL9&gt;AN11,5,IF(AL9=AN11,3,IF(AL9&gt;AN11-4,2,IF(AL9&gt;=AN11/2,1,0)))))))</f>
        <v>5</v>
      </c>
      <c r="AN10" s="23"/>
      <c r="AO10" s="21"/>
      <c r="AP10" s="22">
        <f t="shared" ref="AP10" si="34">IF(ISBLANK(AO9),"",IF(AO9="W",5,IF(AO9="L",0,IF(AO9&gt;AQ11,5,IF(AO9=AQ11,3,IF(AO9&gt;AQ11-4,2,IF(AO9&gt;=AQ11/2,1,0)))))))</f>
        <v>5</v>
      </c>
      <c r="AQ10" s="24"/>
      <c r="AR10" s="64">
        <f>12-(COUNTBLANK(B10:AQ10)-30)</f>
        <v>12</v>
      </c>
      <c r="AS10" s="23">
        <f>COUNTIF(B10:AQ10,5)</f>
        <v>4</v>
      </c>
      <c r="AT10" s="68">
        <f>COUNTIF(B10:AQ10,3)</f>
        <v>0</v>
      </c>
      <c r="AU10" s="23">
        <f>AR10-AS10-AT10</f>
        <v>8</v>
      </c>
      <c r="AV10" s="64">
        <f>SUM(B9:AQ9)</f>
        <v>205</v>
      </c>
      <c r="AW10" s="68">
        <f>SUM(B11:AQ11)</f>
        <v>226</v>
      </c>
      <c r="AX10" s="23">
        <f>AV10-AW10</f>
        <v>-21</v>
      </c>
      <c r="AY10" s="78">
        <f>AV10/AW10</f>
        <v>0.90707964601769908</v>
      </c>
      <c r="AZ10" s="51"/>
      <c r="BA10" s="85">
        <f>SUM(B10:AQ10)+AZ10</f>
        <v>23</v>
      </c>
      <c r="BB10" s="24">
        <f>RANK(BA10,$BA$3:$BA$23,0)</f>
        <v>4</v>
      </c>
    </row>
    <row r="11" spans="1:54" ht="24.95" customHeight="1">
      <c r="A11" s="100"/>
      <c r="B11" s="31"/>
      <c r="C11" s="30"/>
      <c r="D11" s="58">
        <v>27</v>
      </c>
      <c r="E11" s="29"/>
      <c r="F11" s="30"/>
      <c r="G11" s="58">
        <v>34</v>
      </c>
      <c r="H11" s="41"/>
      <c r="I11" s="41"/>
      <c r="J11" s="42"/>
      <c r="K11" s="29"/>
      <c r="L11" s="30"/>
      <c r="M11" s="58" t="s">
        <v>73</v>
      </c>
      <c r="N11" s="29"/>
      <c r="O11" s="30"/>
      <c r="P11" s="58">
        <v>35</v>
      </c>
      <c r="Q11" s="29"/>
      <c r="R11" s="30"/>
      <c r="S11" s="58">
        <v>9</v>
      </c>
      <c r="T11" s="30"/>
      <c r="U11" s="30"/>
      <c r="V11" s="53">
        <v>14</v>
      </c>
      <c r="W11" s="31"/>
      <c r="X11" s="30"/>
      <c r="Y11" s="58">
        <v>33</v>
      </c>
      <c r="Z11" s="29"/>
      <c r="AA11" s="30"/>
      <c r="AB11" s="58">
        <v>23</v>
      </c>
      <c r="AC11" s="41"/>
      <c r="AD11" s="41"/>
      <c r="AE11" s="42"/>
      <c r="AF11" s="29"/>
      <c r="AG11" s="30"/>
      <c r="AH11" s="58" t="s">
        <v>73</v>
      </c>
      <c r="AI11" s="29"/>
      <c r="AJ11" s="30"/>
      <c r="AK11" s="58">
        <v>23</v>
      </c>
      <c r="AL11" s="29"/>
      <c r="AM11" s="30"/>
      <c r="AN11" s="58">
        <v>21</v>
      </c>
      <c r="AO11" s="29"/>
      <c r="AP11" s="30"/>
      <c r="AQ11" s="53">
        <v>7</v>
      </c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01" t="s">
        <v>65</v>
      </c>
      <c r="B12" s="59">
        <v>23</v>
      </c>
      <c r="C12" s="16"/>
      <c r="D12" s="57"/>
      <c r="E12" s="56">
        <v>9</v>
      </c>
      <c r="F12" s="16"/>
      <c r="G12" s="57"/>
      <c r="H12" s="56" t="s">
        <v>73</v>
      </c>
      <c r="I12" s="16"/>
      <c r="J12" s="57"/>
      <c r="K12" s="37"/>
      <c r="L12" s="37"/>
      <c r="M12" s="38"/>
      <c r="N12" s="56">
        <v>3</v>
      </c>
      <c r="O12" s="16"/>
      <c r="P12" s="57"/>
      <c r="Q12" s="56">
        <v>27</v>
      </c>
      <c r="R12" s="16"/>
      <c r="S12" s="57"/>
      <c r="T12" s="94">
        <v>24</v>
      </c>
      <c r="U12" s="16"/>
      <c r="V12" s="17"/>
      <c r="W12" s="59" t="s">
        <v>73</v>
      </c>
      <c r="X12" s="16"/>
      <c r="Y12" s="57"/>
      <c r="Z12" s="56">
        <v>11</v>
      </c>
      <c r="AA12" s="16"/>
      <c r="AB12" s="57"/>
      <c r="AC12" s="56" t="s">
        <v>73</v>
      </c>
      <c r="AD12" s="16"/>
      <c r="AE12" s="57"/>
      <c r="AF12" s="37"/>
      <c r="AG12" s="37"/>
      <c r="AH12" s="38"/>
      <c r="AI12" s="56">
        <v>13</v>
      </c>
      <c r="AJ12" s="16"/>
      <c r="AK12" s="57"/>
      <c r="AL12" s="56">
        <v>30</v>
      </c>
      <c r="AM12" s="16"/>
      <c r="AN12" s="57"/>
      <c r="AO12" s="56">
        <v>34</v>
      </c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97"/>
      <c r="B13" s="25"/>
      <c r="C13" s="22">
        <f t="shared" ref="C13" si="35">IF(ISBLANK(B12),"",IF(B12="W",5,IF(B12="L",0,IF(B12&gt;D14,5,IF(B12=D14,3,IF(B12&gt;D14-4,2,IF(B12&gt;=D14/2,1,0)))))))</f>
        <v>5</v>
      </c>
      <c r="D13" s="23"/>
      <c r="E13" s="21"/>
      <c r="F13" s="22">
        <f t="shared" ref="F13" si="36">IF(ISBLANK(E12),"",IF(E12="W",5,IF(E12="L",0,IF(E12&gt;G14,5,IF(E12=G14,3,IF(E12&gt;G14-4,2,IF(E12&gt;=G14/2,1,0)))))))</f>
        <v>0</v>
      </c>
      <c r="G13" s="23"/>
      <c r="H13" s="21"/>
      <c r="I13" s="22">
        <f t="shared" ref="I13" si="37">IF(ISBLANK(H12),"",IF(H12="W",5,IF(H12="L",0,IF(H12&gt;J14,5,IF(H12=J14,3,IF(H12&gt;J14-4,2,IF(H12&gt;=J14/2,1,0)))))))</f>
        <v>5</v>
      </c>
      <c r="J13" s="23"/>
      <c r="K13" s="39"/>
      <c r="L13" s="39"/>
      <c r="M13" s="40"/>
      <c r="N13" s="21"/>
      <c r="O13" s="22">
        <f t="shared" ref="O13" si="38">IF(ISBLANK(N12),"",IF(N12="W",5,IF(N12="L",0,IF(N12&gt;P14,5,IF(N12=P14,3,IF(N12&gt;P14-4,2,IF(N12&gt;=P14/2,1,0)))))))</f>
        <v>0</v>
      </c>
      <c r="P13" s="23"/>
      <c r="Q13" s="21"/>
      <c r="R13" s="22">
        <f t="shared" ref="R13" si="39">IF(ISBLANK(Q12),"",IF(Q12="W",5,IF(Q12="L",0,IF(Q12&gt;S14,5,IF(Q12=S14,3,IF(Q12&gt;S14-4,2,IF(Q12&gt;=S14/2,1,0)))))))</f>
        <v>5</v>
      </c>
      <c r="S13" s="23"/>
      <c r="T13" s="22"/>
      <c r="U13" s="22">
        <f t="shared" ref="U13" si="40">IF(ISBLANK(T12),"",IF(T12="W",5,IF(T12="L",0,IF(T12&gt;V14,5,IF(T12=V14,3,IF(T12&gt;V14-4,2,IF(T12&gt;=V14/2,1,0)))))))</f>
        <v>5</v>
      </c>
      <c r="V13" s="24"/>
      <c r="W13" s="25"/>
      <c r="X13" s="22">
        <f t="shared" ref="X13" si="41">IF(ISBLANK(W12),"",IF(W12="W",5,IF(W12="L",0,IF(W12&gt;Y14,5,IF(W12=Y14,3,IF(W12&gt;Y14-4,2,IF(W12&gt;=Y14/2,1,0)))))))</f>
        <v>5</v>
      </c>
      <c r="Y13" s="23"/>
      <c r="Z13" s="21"/>
      <c r="AA13" s="22">
        <f t="shared" ref="AA13" si="42">IF(ISBLANK(Z12),"",IF(Z12="W",5,IF(Z12="L",0,IF(Z12&gt;AB14,5,IF(Z12=AB14,3,IF(Z12&gt;AB14-4,2,IF(Z12&gt;=AB14/2,1,0)))))))</f>
        <v>0</v>
      </c>
      <c r="AB13" s="23"/>
      <c r="AC13" s="21"/>
      <c r="AD13" s="22">
        <f t="shared" ref="AD13" si="43">IF(ISBLANK(AC12),"",IF(AC12="W",5,IF(AC12="L",0,IF(AC12&gt;AE14,5,IF(AC12=AE14,3,IF(AC12&gt;AE14-4,2,IF(AC12&gt;=AE14/2,1,0)))))))</f>
        <v>5</v>
      </c>
      <c r="AE13" s="23"/>
      <c r="AF13" s="39"/>
      <c r="AG13" s="39"/>
      <c r="AH13" s="40"/>
      <c r="AI13" s="21"/>
      <c r="AJ13" s="22">
        <f t="shared" ref="AJ13" si="44">IF(ISBLANK(AI12),"",IF(AI12="W",5,IF(AI12="L",0,IF(AI12&gt;AK14,5,IF(AI12=AK14,3,IF(AI12&gt;AK14-4,2,IF(AI12&gt;=AK14/2,1,0)))))))</f>
        <v>0</v>
      </c>
      <c r="AK13" s="23"/>
      <c r="AL13" s="21"/>
      <c r="AM13" s="22">
        <f t="shared" ref="AM13" si="45">IF(ISBLANK(AL12),"",IF(AL12="W",5,IF(AL12="L",0,IF(AL12&gt;AN14,5,IF(AL12=AN14,3,IF(AL12&gt;AN14-4,2,IF(AL12&gt;=AN14/2,1,0)))))))</f>
        <v>5</v>
      </c>
      <c r="AN13" s="23"/>
      <c r="AO13" s="21"/>
      <c r="AP13" s="22">
        <f t="shared" ref="AP13" si="46">IF(ISBLANK(AO12),"",IF(AO12="W",5,IF(AO12="L",0,IF(AO12&gt;AQ14,5,IF(AO12=AQ14,3,IF(AO12&gt;AQ14-4,2,IF(AO12&gt;=AQ14/2,1,0)))))))</f>
        <v>5</v>
      </c>
      <c r="AQ13" s="24"/>
      <c r="AR13" s="64">
        <f>12-(COUNTBLANK(B13:AQ13)-30)</f>
        <v>12</v>
      </c>
      <c r="AS13" s="23">
        <f>COUNTIF(B13:AQ13,5)</f>
        <v>8</v>
      </c>
      <c r="AT13" s="68">
        <f>COUNTIF(B13:AQ13,3)</f>
        <v>0</v>
      </c>
      <c r="AU13" s="23">
        <f>AR13-AS13-AT13</f>
        <v>4</v>
      </c>
      <c r="AV13" s="64">
        <f>SUM(B12:AQ12)</f>
        <v>174</v>
      </c>
      <c r="AW13" s="68">
        <f>SUM(B14:AQ14)</f>
        <v>173</v>
      </c>
      <c r="AX13" s="23">
        <f>AV13-AW13</f>
        <v>1</v>
      </c>
      <c r="AY13" s="78">
        <f>AV13/AW13</f>
        <v>1.0057803468208093</v>
      </c>
      <c r="AZ13" s="51"/>
      <c r="BA13" s="85">
        <f>SUM(B13:AQ13)+AZ13</f>
        <v>40</v>
      </c>
      <c r="BB13" s="24">
        <f>RANK(BA13,$BA$3:$BA$23,0)</f>
        <v>3</v>
      </c>
    </row>
    <row r="14" spans="1:54" ht="24.95" customHeight="1">
      <c r="A14" s="100"/>
      <c r="B14" s="31"/>
      <c r="C14" s="30"/>
      <c r="D14" s="58">
        <v>6</v>
      </c>
      <c r="E14" s="29"/>
      <c r="F14" s="30"/>
      <c r="G14" s="58">
        <v>33</v>
      </c>
      <c r="H14" s="29"/>
      <c r="I14" s="30"/>
      <c r="J14" s="58" t="s">
        <v>72</v>
      </c>
      <c r="K14" s="41"/>
      <c r="L14" s="41"/>
      <c r="M14" s="42"/>
      <c r="N14" s="29"/>
      <c r="O14" s="30"/>
      <c r="P14" s="58">
        <v>28</v>
      </c>
      <c r="Q14" s="29"/>
      <c r="R14" s="30"/>
      <c r="S14" s="58">
        <v>10</v>
      </c>
      <c r="T14" s="30"/>
      <c r="U14" s="30"/>
      <c r="V14" s="53">
        <v>17</v>
      </c>
      <c r="W14" s="31"/>
      <c r="X14" s="30"/>
      <c r="Y14" s="58" t="s">
        <v>72</v>
      </c>
      <c r="Z14" s="29"/>
      <c r="AA14" s="30"/>
      <c r="AB14" s="58">
        <v>23</v>
      </c>
      <c r="AC14" s="29"/>
      <c r="AD14" s="30"/>
      <c r="AE14" s="58" t="s">
        <v>72</v>
      </c>
      <c r="AF14" s="41"/>
      <c r="AG14" s="41"/>
      <c r="AH14" s="42"/>
      <c r="AI14" s="29"/>
      <c r="AJ14" s="30"/>
      <c r="AK14" s="58">
        <v>32</v>
      </c>
      <c r="AL14" s="29"/>
      <c r="AM14" s="30"/>
      <c r="AN14" s="58">
        <v>9</v>
      </c>
      <c r="AO14" s="29"/>
      <c r="AP14" s="30"/>
      <c r="AQ14" s="53">
        <v>15</v>
      </c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01" t="s">
        <v>51</v>
      </c>
      <c r="B15" s="59">
        <v>34</v>
      </c>
      <c r="C15" s="16"/>
      <c r="D15" s="57"/>
      <c r="E15" s="56">
        <v>10</v>
      </c>
      <c r="F15" s="16"/>
      <c r="G15" s="57"/>
      <c r="H15" s="56">
        <v>35</v>
      </c>
      <c r="I15" s="16"/>
      <c r="J15" s="57"/>
      <c r="K15" s="56">
        <v>28</v>
      </c>
      <c r="L15" s="16"/>
      <c r="M15" s="57"/>
      <c r="N15" s="37"/>
      <c r="O15" s="37"/>
      <c r="P15" s="38"/>
      <c r="Q15" s="56">
        <v>28</v>
      </c>
      <c r="R15" s="16"/>
      <c r="S15" s="57"/>
      <c r="T15" s="94">
        <v>32</v>
      </c>
      <c r="U15" s="16"/>
      <c r="V15" s="17"/>
      <c r="W15" s="59">
        <v>32</v>
      </c>
      <c r="X15" s="16"/>
      <c r="Y15" s="57"/>
      <c r="Z15" s="56">
        <v>19</v>
      </c>
      <c r="AA15" s="16"/>
      <c r="AB15" s="57"/>
      <c r="AC15" s="56">
        <v>23</v>
      </c>
      <c r="AD15" s="16"/>
      <c r="AE15" s="57"/>
      <c r="AF15" s="56">
        <v>32</v>
      </c>
      <c r="AG15" s="16"/>
      <c r="AH15" s="57"/>
      <c r="AI15" s="37"/>
      <c r="AJ15" s="37"/>
      <c r="AK15" s="38"/>
      <c r="AL15" s="56" t="s">
        <v>72</v>
      </c>
      <c r="AM15" s="16" t="s">
        <v>76</v>
      </c>
      <c r="AN15" s="57"/>
      <c r="AO15" s="56">
        <v>42</v>
      </c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97"/>
      <c r="B16" s="25"/>
      <c r="C16" s="22">
        <f t="shared" ref="C16" si="47">IF(ISBLANK(B15),"",IF(B15="W",5,IF(B15="L",0,IF(B15&gt;D17,5,IF(B15=D17,3,IF(B15&gt;D17-4,2,IF(B15&gt;=D17/2,1,0)))))))</f>
        <v>5</v>
      </c>
      <c r="D16" s="23"/>
      <c r="E16" s="21"/>
      <c r="F16" s="22">
        <f t="shared" ref="F16" si="48">IF(ISBLANK(E15),"",IF(E15="W",5,IF(E15="L",0,IF(E15&gt;G17,5,IF(E15=G17,3,IF(E15&gt;G17-4,2,IF(E15&gt;=G17/2,1,0)))))))</f>
        <v>3</v>
      </c>
      <c r="G16" s="23"/>
      <c r="H16" s="21"/>
      <c r="I16" s="22">
        <f t="shared" ref="I16" si="49">IF(ISBLANK(H15),"",IF(H15="W",5,IF(H15="L",0,IF(H15&gt;J17,5,IF(H15=J17,3,IF(H15&gt;J17-4,2,IF(H15&gt;=J17/2,1,0)))))))</f>
        <v>5</v>
      </c>
      <c r="J16" s="23"/>
      <c r="K16" s="21"/>
      <c r="L16" s="22">
        <f t="shared" ref="L16" si="50">IF(ISBLANK(K15),"",IF(K15="W",5,IF(K15="L",0,IF(K15&gt;M17,5,IF(K15=M17,3,IF(K15&gt;M17-4,2,IF(K15&gt;=M17/2,1,0)))))))</f>
        <v>5</v>
      </c>
      <c r="M16" s="23"/>
      <c r="N16" s="39"/>
      <c r="O16" s="39"/>
      <c r="P16" s="40"/>
      <c r="Q16" s="21"/>
      <c r="R16" s="22">
        <f t="shared" ref="R16" si="51">IF(ISBLANK(Q15),"",IF(Q15="W",5,IF(Q15="L",0,IF(Q15&gt;S17,5,IF(Q15=S17,3,IF(Q15&gt;S17-4,2,IF(Q15&gt;=S17/2,1,0)))))))</f>
        <v>5</v>
      </c>
      <c r="S16" s="23"/>
      <c r="T16" s="22"/>
      <c r="U16" s="22">
        <f t="shared" ref="U16" si="52">IF(ISBLANK(T15),"",IF(T15="W",5,IF(T15="L",0,IF(T15&gt;V17,5,IF(T15=V17,3,IF(T15&gt;V17-4,2,IF(T15&gt;=V17/2,1,0)))))))</f>
        <v>5</v>
      </c>
      <c r="V16" s="24"/>
      <c r="W16" s="25"/>
      <c r="X16" s="22">
        <f t="shared" ref="X16" si="53">IF(ISBLANK(W15),"",IF(W15="W",5,IF(W15="L",0,IF(W15&gt;Y17,5,IF(W15=Y17,3,IF(W15&gt;Y17-4,2,IF(W15&gt;=Y17/2,1,0)))))))</f>
        <v>5</v>
      </c>
      <c r="Y16" s="23"/>
      <c r="Z16" s="21"/>
      <c r="AA16" s="22">
        <f t="shared" ref="AA16" si="54">IF(ISBLANK(Z15),"",IF(Z15="W",5,IF(Z15="L",0,IF(Z15&gt;AB17,5,IF(Z15=AB17,3,IF(Z15&gt;AB17-4,2,IF(Z15&gt;=AB17/2,1,0)))))))</f>
        <v>5</v>
      </c>
      <c r="AB16" s="23"/>
      <c r="AC16" s="21"/>
      <c r="AD16" s="22">
        <f t="shared" ref="AD16" si="55">IF(ISBLANK(AC15),"",IF(AC15="W",5,IF(AC15="L",0,IF(AC15&gt;AE17,5,IF(AC15=AE17,3,IF(AC15&gt;AE17-4,2,IF(AC15&gt;=AE17/2,1,0)))))))</f>
        <v>5</v>
      </c>
      <c r="AE16" s="23"/>
      <c r="AF16" s="21"/>
      <c r="AG16" s="22">
        <f t="shared" ref="AG16" si="56">IF(ISBLANK(AF15),"",IF(AF15="W",5,IF(AF15="L",0,IF(AF15&gt;AH17,5,IF(AF15=AH17,3,IF(AF15&gt;AH17-4,2,IF(AF15&gt;=AH17/2,1,0)))))))</f>
        <v>5</v>
      </c>
      <c r="AH16" s="23"/>
      <c r="AI16" s="39"/>
      <c r="AJ16" s="39"/>
      <c r="AK16" s="40"/>
      <c r="AL16" s="21"/>
      <c r="AM16" s="22">
        <f t="shared" ref="AM16" si="57">IF(ISBLANK(AL15),"",IF(AL15="W",5,IF(AL15="L",0,IF(AL15&gt;AN17,5,IF(AL15=AN17,3,IF(AL15&gt;AN17-4,2,IF(AL15&gt;=AN17/2,1,0)))))))</f>
        <v>0</v>
      </c>
      <c r="AN16" s="23"/>
      <c r="AO16" s="21"/>
      <c r="AP16" s="22">
        <f t="shared" ref="AP16" si="58">IF(ISBLANK(AO15),"",IF(AO15="W",5,IF(AO15="L",0,IF(AO15&gt;AQ17,5,IF(AO15=AQ17,3,IF(AO15&gt;AQ17-4,2,IF(AO15&gt;=AQ17/2,1,0)))))))</f>
        <v>5</v>
      </c>
      <c r="AQ16" s="24"/>
      <c r="AR16" s="64">
        <f>12-(COUNTBLANK(B16:AQ16)-30)</f>
        <v>12</v>
      </c>
      <c r="AS16" s="23">
        <f>COUNTIF(B16:AQ16,5)</f>
        <v>10</v>
      </c>
      <c r="AT16" s="68">
        <f>COUNTIF(B16:AQ16,3)</f>
        <v>1</v>
      </c>
      <c r="AU16" s="23">
        <f>AR16-AS16-AT16</f>
        <v>1</v>
      </c>
      <c r="AV16" s="64">
        <f>SUM(B15:AQ15)</f>
        <v>315</v>
      </c>
      <c r="AW16" s="68">
        <f>SUM(B17:AQ17)</f>
        <v>90</v>
      </c>
      <c r="AX16" s="23">
        <f>AV16-AW16</f>
        <v>225</v>
      </c>
      <c r="AY16" s="78">
        <f>AV16/AW16</f>
        <v>3.5</v>
      </c>
      <c r="AZ16" s="51"/>
      <c r="BA16" s="85">
        <f>SUM(B16:AQ16)+AZ16</f>
        <v>53</v>
      </c>
      <c r="BB16" s="24">
        <f>RANK(BA16,$BA$3:$BA$23,0)</f>
        <v>2</v>
      </c>
    </row>
    <row r="17" spans="1:54" ht="24.95" customHeight="1">
      <c r="A17" s="100"/>
      <c r="B17" s="31"/>
      <c r="C17" s="30"/>
      <c r="D17" s="58">
        <v>1</v>
      </c>
      <c r="E17" s="29"/>
      <c r="F17" s="30"/>
      <c r="G17" s="58">
        <v>10</v>
      </c>
      <c r="H17" s="29"/>
      <c r="I17" s="30"/>
      <c r="J17" s="58">
        <v>16</v>
      </c>
      <c r="K17" s="29"/>
      <c r="L17" s="30"/>
      <c r="M17" s="58">
        <v>3</v>
      </c>
      <c r="N17" s="41"/>
      <c r="O17" s="41"/>
      <c r="P17" s="42"/>
      <c r="Q17" s="29"/>
      <c r="R17" s="30"/>
      <c r="S17" s="58">
        <v>4</v>
      </c>
      <c r="T17" s="30"/>
      <c r="U17" s="30"/>
      <c r="V17" s="53">
        <v>9</v>
      </c>
      <c r="W17" s="31"/>
      <c r="X17" s="30"/>
      <c r="Y17" s="58">
        <v>6</v>
      </c>
      <c r="Z17" s="29"/>
      <c r="AA17" s="30"/>
      <c r="AB17" s="58">
        <v>11</v>
      </c>
      <c r="AC17" s="29"/>
      <c r="AD17" s="30"/>
      <c r="AE17" s="58">
        <v>8</v>
      </c>
      <c r="AF17" s="29"/>
      <c r="AG17" s="30"/>
      <c r="AH17" s="58">
        <v>13</v>
      </c>
      <c r="AI17" s="41"/>
      <c r="AJ17" s="41"/>
      <c r="AK17" s="42"/>
      <c r="AL17" s="29"/>
      <c r="AM17" s="30"/>
      <c r="AN17" s="58" t="s">
        <v>73</v>
      </c>
      <c r="AO17" s="29"/>
      <c r="AP17" s="30"/>
      <c r="AQ17" s="53">
        <v>9</v>
      </c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01" t="s">
        <v>66</v>
      </c>
      <c r="B18" s="59" t="s">
        <v>72</v>
      </c>
      <c r="C18" s="16" t="s">
        <v>76</v>
      </c>
      <c r="D18" s="57"/>
      <c r="E18" s="56">
        <v>4</v>
      </c>
      <c r="F18" s="16"/>
      <c r="G18" s="57"/>
      <c r="H18" s="56">
        <v>9</v>
      </c>
      <c r="I18" s="16"/>
      <c r="J18" s="57"/>
      <c r="K18" s="56">
        <v>10</v>
      </c>
      <c r="L18" s="16"/>
      <c r="M18" s="57"/>
      <c r="N18" s="56">
        <v>4</v>
      </c>
      <c r="O18" s="16"/>
      <c r="P18" s="57"/>
      <c r="Q18" s="90"/>
      <c r="R18" s="90"/>
      <c r="S18" s="91"/>
      <c r="T18" s="94">
        <v>13</v>
      </c>
      <c r="U18" s="16"/>
      <c r="V18" s="57"/>
      <c r="W18" s="59" t="s">
        <v>73</v>
      </c>
      <c r="X18" s="16"/>
      <c r="Y18" s="57"/>
      <c r="Z18" s="56">
        <v>4</v>
      </c>
      <c r="AA18" s="16"/>
      <c r="AB18" s="57"/>
      <c r="AC18" s="56">
        <v>21</v>
      </c>
      <c r="AD18" s="16"/>
      <c r="AE18" s="57"/>
      <c r="AF18" s="56">
        <v>9</v>
      </c>
      <c r="AG18" s="16"/>
      <c r="AH18" s="57"/>
      <c r="AI18" s="56" t="s">
        <v>73</v>
      </c>
      <c r="AJ18" s="16"/>
      <c r="AK18" s="57"/>
      <c r="AL18" s="90"/>
      <c r="AM18" s="90"/>
      <c r="AN18" s="91"/>
      <c r="AO18" s="56">
        <v>26</v>
      </c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97"/>
      <c r="B19" s="25"/>
      <c r="C19" s="22">
        <f t="shared" ref="C19" si="59">IF(ISBLANK(B18),"",IF(B18="W",5,IF(B18="L",0,IF(B18&gt;D20,5,IF(B18=D20,3,IF(B18&gt;D20-4,2,IF(B18&gt;=D20/2,1,0)))))))</f>
        <v>0</v>
      </c>
      <c r="D19" s="23"/>
      <c r="E19" s="21"/>
      <c r="F19" s="22">
        <f t="shared" ref="F19" si="60">IF(ISBLANK(E18),"",IF(E18="W",5,IF(E18="L",0,IF(E18&gt;G20,5,IF(E18=G20,3,IF(E18&gt;G20-4,2,IF(E18&gt;=G20/2,1,0)))))))</f>
        <v>0</v>
      </c>
      <c r="G19" s="23"/>
      <c r="H19" s="21"/>
      <c r="I19" s="22">
        <f t="shared" ref="I19" si="61">IF(ISBLANK(H18),"",IF(H18="W",5,IF(H18="L",0,IF(H18&gt;J20,5,IF(H18=J20,3,IF(H18&gt;J20-4,2,IF(H18&gt;=J20/2,1,0)))))))</f>
        <v>0</v>
      </c>
      <c r="J19" s="23"/>
      <c r="K19" s="21"/>
      <c r="L19" s="22">
        <f t="shared" ref="L19" si="62">IF(ISBLANK(K18),"",IF(K18="W",5,IF(K18="L",0,IF(K18&gt;M20,5,IF(K18=M20,3,IF(K18&gt;M20-4,2,IF(K18&gt;=M20/2,1,0)))))))</f>
        <v>0</v>
      </c>
      <c r="M19" s="23"/>
      <c r="N19" s="21"/>
      <c r="O19" s="22">
        <f t="shared" ref="O19" si="63">IF(ISBLANK(N18),"",IF(N18="W",5,IF(N18="L",0,IF(N18&gt;P20,5,IF(N18=P20,3,IF(N18&gt;P20-4,2,IF(N18&gt;=P20/2,1,0)))))))</f>
        <v>0</v>
      </c>
      <c r="P19" s="23"/>
      <c r="Q19" s="39"/>
      <c r="R19" s="39"/>
      <c r="S19" s="40"/>
      <c r="T19" s="22"/>
      <c r="U19" s="22">
        <f t="shared" ref="U19" si="64">IF(ISBLANK(T18),"",IF(T18="W",5,IF(T18="L",0,IF(T18&gt;V20,5,IF(T18=V20,3,IF(T18&gt;V20-4,2,IF(T18&gt;=V20/2,1,0)))))))</f>
        <v>2</v>
      </c>
      <c r="V19" s="23"/>
      <c r="W19" s="25"/>
      <c r="X19" s="22">
        <f t="shared" ref="X19" si="65">IF(ISBLANK(W18),"",IF(W18="W",5,IF(W18="L",0,IF(W18&gt;Y20,5,IF(W18=Y20,3,IF(W18&gt;Y20-4,2,IF(W18&gt;=Y20/2,1,0)))))))</f>
        <v>5</v>
      </c>
      <c r="Y19" s="23"/>
      <c r="Z19" s="21"/>
      <c r="AA19" s="22">
        <f t="shared" ref="AA19" si="66">IF(ISBLANK(Z18),"",IF(Z18="W",5,IF(Z18="L",0,IF(Z18&gt;AB20,5,IF(Z18=AB20,3,IF(Z18&gt;AB20-4,2,IF(Z18&gt;=AB20/2,1,0)))))))</f>
        <v>0</v>
      </c>
      <c r="AB19" s="23"/>
      <c r="AC19" s="21"/>
      <c r="AD19" s="22">
        <f t="shared" ref="AD19" si="67">IF(ISBLANK(AC18),"",IF(AC18="W",5,IF(AC18="L",0,IF(AC18&gt;AE20,5,IF(AC18=AE20,3,IF(AC18&gt;AE20-4,2,IF(AC18&gt;=AE20/2,1,0)))))))</f>
        <v>1</v>
      </c>
      <c r="AE19" s="23"/>
      <c r="AF19" s="21"/>
      <c r="AG19" s="22">
        <f t="shared" ref="AG19" si="68">IF(ISBLANK(AF18),"",IF(AF18="W",5,IF(AF18="L",0,IF(AF18&gt;AH20,5,IF(AF18=AH20,3,IF(AF18&gt;AH20-4,2,IF(AF18&gt;=AH20/2,1,0)))))))</f>
        <v>0</v>
      </c>
      <c r="AH19" s="23"/>
      <c r="AI19" s="21"/>
      <c r="AJ19" s="22">
        <f t="shared" ref="AJ19" si="69">IF(ISBLANK(AI18),"",IF(AI18="W",5,IF(AI18="L",0,IF(AI18&gt;AK20,5,IF(AI18=AK20,3,IF(AI18&gt;AK20-4,2,IF(AI18&gt;=AK20/2,1,0)))))))</f>
        <v>5</v>
      </c>
      <c r="AK19" s="23"/>
      <c r="AL19" s="39"/>
      <c r="AM19" s="39"/>
      <c r="AN19" s="40"/>
      <c r="AO19" s="21"/>
      <c r="AP19" s="22">
        <f t="shared" ref="AP19" si="70">IF(ISBLANK(AO18),"",IF(AO18="W",5,IF(AO18="L",0,IF(AO18&gt;AQ20,5,IF(AO18=AQ20,3,IF(AO18&gt;AQ20-4,2,IF(AO18&gt;=AQ20/2,1,0)))))))</f>
        <v>5</v>
      </c>
      <c r="AQ19" s="24"/>
      <c r="AR19" s="64">
        <f>12-(COUNTBLANK(B19:AQ19)-30)</f>
        <v>12</v>
      </c>
      <c r="AS19" s="23">
        <f>COUNTIF(B19:AQ19,5)</f>
        <v>3</v>
      </c>
      <c r="AT19" s="68">
        <f>COUNTIF(B19:AQ19,3)</f>
        <v>0</v>
      </c>
      <c r="AU19" s="23">
        <f>AR19-AS19-AT19</f>
        <v>9</v>
      </c>
      <c r="AV19" s="64">
        <f>SUM(B18:AQ18)</f>
        <v>100</v>
      </c>
      <c r="AW19" s="68">
        <f>SUM(B20:AQ20)</f>
        <v>238</v>
      </c>
      <c r="AX19" s="23">
        <f>AV19-AW19</f>
        <v>-138</v>
      </c>
      <c r="AY19" s="78">
        <f>AV19/AW19</f>
        <v>0.42016806722689076</v>
      </c>
      <c r="AZ19" s="51"/>
      <c r="BA19" s="85">
        <f>SUM(B19:AQ19)+AZ19</f>
        <v>18</v>
      </c>
      <c r="BB19" s="24">
        <f>RANK(BA19,$BA$3:$BA$23,0)</f>
        <v>6</v>
      </c>
    </row>
    <row r="20" spans="1:54" ht="24.95" customHeight="1">
      <c r="A20" s="100"/>
      <c r="B20" s="31"/>
      <c r="C20" s="30"/>
      <c r="D20" s="58" t="s">
        <v>73</v>
      </c>
      <c r="E20" s="29"/>
      <c r="F20" s="30"/>
      <c r="G20" s="58">
        <v>40</v>
      </c>
      <c r="H20" s="29"/>
      <c r="I20" s="30"/>
      <c r="J20" s="58">
        <v>27</v>
      </c>
      <c r="K20" s="29"/>
      <c r="L20" s="30"/>
      <c r="M20" s="58">
        <v>27</v>
      </c>
      <c r="N20" s="29"/>
      <c r="O20" s="30"/>
      <c r="P20" s="58">
        <v>28</v>
      </c>
      <c r="Q20" s="41"/>
      <c r="R20" s="41"/>
      <c r="S20" s="42"/>
      <c r="T20" s="30"/>
      <c r="U20" s="30"/>
      <c r="V20" s="58">
        <v>14</v>
      </c>
      <c r="W20" s="31"/>
      <c r="X20" s="30"/>
      <c r="Y20" s="58" t="s">
        <v>72</v>
      </c>
      <c r="Z20" s="29"/>
      <c r="AA20" s="30"/>
      <c r="AB20" s="58">
        <v>31</v>
      </c>
      <c r="AC20" s="29"/>
      <c r="AD20" s="30"/>
      <c r="AE20" s="58">
        <v>26</v>
      </c>
      <c r="AF20" s="29"/>
      <c r="AG20" s="30"/>
      <c r="AH20" s="58">
        <v>30</v>
      </c>
      <c r="AI20" s="29"/>
      <c r="AJ20" s="30"/>
      <c r="AK20" s="58" t="s">
        <v>72</v>
      </c>
      <c r="AL20" s="41"/>
      <c r="AM20" s="41"/>
      <c r="AN20" s="42"/>
      <c r="AO20" s="29"/>
      <c r="AP20" s="30"/>
      <c r="AQ20" s="53">
        <v>15</v>
      </c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97" t="s">
        <v>20</v>
      </c>
      <c r="B21" s="89">
        <v>14</v>
      </c>
      <c r="D21" s="33"/>
      <c r="E21" s="55" t="s">
        <v>72</v>
      </c>
      <c r="F21" s="11" t="s">
        <v>76</v>
      </c>
      <c r="G21" s="33"/>
      <c r="H21" s="55">
        <v>14</v>
      </c>
      <c r="J21" s="33"/>
      <c r="K21" s="55">
        <v>17</v>
      </c>
      <c r="M21" s="33"/>
      <c r="N21" s="55">
        <v>9</v>
      </c>
      <c r="P21" s="33"/>
      <c r="Q21" s="55">
        <v>14</v>
      </c>
      <c r="S21" s="33"/>
      <c r="T21" s="37"/>
      <c r="U21" s="37"/>
      <c r="V21" s="43"/>
      <c r="W21" s="89">
        <v>8</v>
      </c>
      <c r="Y21" s="33"/>
      <c r="Z21" s="55">
        <v>10</v>
      </c>
      <c r="AB21" s="33"/>
      <c r="AC21" s="55">
        <v>7</v>
      </c>
      <c r="AE21" s="33"/>
      <c r="AF21" s="55">
        <v>15</v>
      </c>
      <c r="AH21" s="33"/>
      <c r="AI21" s="55">
        <v>9</v>
      </c>
      <c r="AK21" s="33"/>
      <c r="AL21" s="55">
        <v>15</v>
      </c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97"/>
      <c r="B22" s="25"/>
      <c r="C22" s="22">
        <f t="shared" ref="C22" si="71">IF(ISBLANK(B21),"",IF(B21="W",5,IF(B21="L",0,IF(B21&gt;D23,5,IF(B21=D23,3,IF(B21&gt;D23-4,2,IF(B21&gt;=D23/2,1,0)))))))</f>
        <v>5</v>
      </c>
      <c r="D22" s="23"/>
      <c r="E22" s="21"/>
      <c r="F22" s="22">
        <f t="shared" ref="F22" si="72">IF(ISBLANK(E21),"",IF(E21="W",5,IF(E21="L",0,IF(E21&gt;G23,5,IF(E21=G23,3,IF(E21&gt;G23-4,2,IF(E21&gt;=G23/2,1,0)))))))</f>
        <v>0</v>
      </c>
      <c r="G22" s="23"/>
      <c r="H22" s="21"/>
      <c r="I22" s="22">
        <f t="shared" ref="I22" si="73">IF(ISBLANK(H21),"",IF(H21="W",5,IF(H21="L",0,IF(H21&gt;J23,5,IF(H21=J23,3,IF(H21&gt;J23-4,2,IF(H21&gt;=J23/2,1,0)))))))</f>
        <v>1</v>
      </c>
      <c r="J22" s="23"/>
      <c r="K22" s="21"/>
      <c r="L22" s="22">
        <f t="shared" ref="L22" si="74">IF(ISBLANK(K21),"",IF(K21="W",5,IF(K21="L",0,IF(K21&gt;M23,5,IF(K21=M23,3,IF(K21&gt;M23-4,2,IF(K21&gt;=M23/2,1,0)))))))</f>
        <v>1</v>
      </c>
      <c r="M22" s="23"/>
      <c r="N22" s="21"/>
      <c r="O22" s="22">
        <f t="shared" ref="O22" si="75">IF(ISBLANK(N21),"",IF(N21="W",5,IF(N21="L",0,IF(N21&gt;P23,5,IF(N21=P23,3,IF(N21&gt;P23-4,2,IF(N21&gt;=P23/2,1,0)))))))</f>
        <v>0</v>
      </c>
      <c r="P22" s="23"/>
      <c r="Q22" s="21"/>
      <c r="R22" s="22">
        <f t="shared" ref="R22" si="76">IF(ISBLANK(Q21),"",IF(Q21="W",5,IF(Q21="L",0,IF(Q21&gt;S23,5,IF(Q21=S23,3,IF(Q21&gt;S23-4,2,IF(Q21&gt;=S23/2,1,0)))))))</f>
        <v>5</v>
      </c>
      <c r="S22" s="23"/>
      <c r="T22" s="39"/>
      <c r="U22" s="39"/>
      <c r="V22" s="44"/>
      <c r="W22" s="25"/>
      <c r="X22" s="22">
        <f t="shared" ref="X22" si="77">IF(ISBLANK(W21),"",IF(W21="W",5,IF(W21="L",0,IF(W21&gt;Y23,5,IF(W21=Y23,3,IF(W21&gt;Y23-4,2,IF(W21&gt;=Y23/2,1,0)))))))</f>
        <v>0</v>
      </c>
      <c r="Y22" s="23"/>
      <c r="Z22" s="21"/>
      <c r="AA22" s="22">
        <f t="shared" ref="AA22" si="78">IF(ISBLANK(Z21),"",IF(Z21="W",5,IF(Z21="L",0,IF(Z21&gt;AB23,5,IF(Z21=AB23,3,IF(Z21&gt;AB23-4,2,IF(Z21&gt;=AB23/2,1,0)))))))</f>
        <v>1</v>
      </c>
      <c r="AB22" s="23"/>
      <c r="AC22" s="21"/>
      <c r="AD22" s="22">
        <f t="shared" ref="AD22" si="79">IF(ISBLANK(AC21),"",IF(AC21="W",5,IF(AC21="L",0,IF(AC21&gt;AE23,5,IF(AC21=AE23,3,IF(AC21&gt;AE23-4,2,IF(AC21&gt;=AE23/2,1,0)))))))</f>
        <v>0</v>
      </c>
      <c r="AE22" s="23"/>
      <c r="AF22" s="21"/>
      <c r="AG22" s="22">
        <f t="shared" ref="AG22" si="80">IF(ISBLANK(AF21),"",IF(AF21="W",5,IF(AF21="L",0,IF(AF21&gt;AH23,5,IF(AF21=AH23,3,IF(AF21&gt;AH23-4,2,IF(AF21&gt;=AH23/2,1,0)))))))</f>
        <v>0</v>
      </c>
      <c r="AH22" s="23"/>
      <c r="AI22" s="21"/>
      <c r="AJ22" s="22">
        <f t="shared" ref="AJ22" si="81">IF(ISBLANK(AI21),"",IF(AI21="W",5,IF(AI21="L",0,IF(AI21&gt;AK23,5,IF(AI21=AK23,3,IF(AI21&gt;AK23-4,2,IF(AI21&gt;=AK23/2,1,0)))))))</f>
        <v>0</v>
      </c>
      <c r="AK22" s="23"/>
      <c r="AL22" s="21"/>
      <c r="AM22" s="22">
        <f t="shared" ref="AM22" si="82">IF(ISBLANK(AL21),"",IF(AL21="W",5,IF(AL21="L",0,IF(AL21&gt;AN23,5,IF(AL21=AN23,3,IF(AL21&gt;AN23-4,2,IF(AL21&gt;=AN23/2,1,0)))))))</f>
        <v>1</v>
      </c>
      <c r="AN22" s="23"/>
      <c r="AO22" s="39"/>
      <c r="AP22" s="39"/>
      <c r="AQ22" s="44"/>
      <c r="AR22" s="64">
        <f>12-(COUNTBLANK(B22:AQ22)-30)</f>
        <v>12</v>
      </c>
      <c r="AS22" s="23">
        <f>COUNTIF(B22:AQ22,5)</f>
        <v>2</v>
      </c>
      <c r="AT22" s="68">
        <f>COUNTIF(B22:AQ22,3)</f>
        <v>0</v>
      </c>
      <c r="AU22" s="23">
        <f>AR22-AS22-AT22</f>
        <v>10</v>
      </c>
      <c r="AV22" s="64">
        <f>SUM(B21:AQ21)</f>
        <v>132</v>
      </c>
      <c r="AW22" s="68">
        <f>SUM(B23:AQ23)</f>
        <v>282</v>
      </c>
      <c r="AX22" s="23">
        <f>AV22-AW22</f>
        <v>-150</v>
      </c>
      <c r="AY22" s="78">
        <f>AV22/AW22</f>
        <v>0.46808510638297873</v>
      </c>
      <c r="AZ22" s="51"/>
      <c r="BA22" s="85">
        <f>SUM(B22:AQ22)+AZ22</f>
        <v>14</v>
      </c>
      <c r="BB22" s="24">
        <f>RANK(BA22,$BA$3:$BA$23,0)</f>
        <v>7</v>
      </c>
    </row>
    <row r="23" spans="1:54" ht="24.95" customHeight="1" thickBot="1">
      <c r="A23" s="98"/>
      <c r="B23" s="45"/>
      <c r="C23" s="46"/>
      <c r="D23" s="60">
        <v>9</v>
      </c>
      <c r="E23" s="47"/>
      <c r="F23" s="46"/>
      <c r="G23" s="60" t="s">
        <v>73</v>
      </c>
      <c r="H23" s="47"/>
      <c r="I23" s="46"/>
      <c r="J23" s="60">
        <v>26</v>
      </c>
      <c r="K23" s="47"/>
      <c r="L23" s="46"/>
      <c r="M23" s="60">
        <v>24</v>
      </c>
      <c r="N23" s="47"/>
      <c r="O23" s="46"/>
      <c r="P23" s="60">
        <v>32</v>
      </c>
      <c r="Q23" s="47"/>
      <c r="R23" s="46"/>
      <c r="S23" s="60">
        <v>13</v>
      </c>
      <c r="T23" s="48"/>
      <c r="U23" s="48"/>
      <c r="V23" s="49"/>
      <c r="W23" s="45"/>
      <c r="X23" s="46"/>
      <c r="Y23" s="60">
        <v>25</v>
      </c>
      <c r="Z23" s="47"/>
      <c r="AA23" s="46"/>
      <c r="AB23" s="60">
        <v>20</v>
      </c>
      <c r="AC23" s="47"/>
      <c r="AD23" s="46"/>
      <c r="AE23" s="60">
        <v>31</v>
      </c>
      <c r="AF23" s="47"/>
      <c r="AG23" s="46"/>
      <c r="AH23" s="60">
        <v>34</v>
      </c>
      <c r="AI23" s="47"/>
      <c r="AJ23" s="46"/>
      <c r="AK23" s="60">
        <v>42</v>
      </c>
      <c r="AL23" s="47"/>
      <c r="AM23" s="46"/>
      <c r="AN23" s="60">
        <v>26</v>
      </c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39</v>
      </c>
      <c r="AS25" s="76">
        <f>SUM(AS3:AS23)</f>
        <v>41</v>
      </c>
      <c r="AT25" s="76"/>
      <c r="AU25" s="76">
        <f>SUM(AU3:AU23)</f>
        <v>41</v>
      </c>
      <c r="AV25" s="76">
        <f>SUM(AV3:AV23)</f>
        <v>1328</v>
      </c>
      <c r="AW25" s="76">
        <f>SUM(AW3:AW23)</f>
        <v>1328</v>
      </c>
    </row>
  </sheetData>
  <mergeCells count="7">
    <mergeCell ref="A18:A20"/>
    <mergeCell ref="A21:A23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DIVISION 1</vt:lpstr>
      <vt:lpstr>DIVISION 2</vt:lpstr>
      <vt:lpstr>DIVISION 3</vt:lpstr>
      <vt:lpstr>DIVISION 4</vt:lpstr>
      <vt:lpstr>DIVISION 5</vt:lpstr>
      <vt:lpstr>BEE DIV B</vt:lpstr>
      <vt:lpstr>BEE DIV A</vt:lpstr>
      <vt:lpstr>DIVISION 6</vt:lpstr>
      <vt:lpstr>'BEE DIV A'!Print_Area</vt:lpstr>
      <vt:lpstr>'BEE DIV B'!Print_Area</vt:lpstr>
      <vt:lpstr>'DIVISION 1'!Print_Area</vt:lpstr>
      <vt:lpstr>'DIVISION 2'!Print_Area</vt:lpstr>
      <vt:lpstr>'DIVISION 3'!Print_Area</vt:lpstr>
      <vt:lpstr>'DIVISION 4'!Print_Area</vt:lpstr>
      <vt:lpstr>'DIVISION 5'!Print_Area</vt:lpstr>
      <vt:lpstr>'DIVISION 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Nikki</dc:creator>
  <cp:lastModifiedBy>Geoff Turner</cp:lastModifiedBy>
  <cp:lastPrinted>2022-03-22T19:21:46Z</cp:lastPrinted>
  <dcterms:created xsi:type="dcterms:W3CDTF">2022-03-13T16:55:38Z</dcterms:created>
  <dcterms:modified xsi:type="dcterms:W3CDTF">2024-04-26T08:33:39Z</dcterms:modified>
</cp:coreProperties>
</file>